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4245" activeTab="0"/>
  </bookViews>
  <sheets>
    <sheet name="GASTO" sheetId="1" r:id="rId1"/>
    <sheet name="Hoja6" sheetId="2" r:id="rId2"/>
    <sheet name="Hoja7" sheetId="3" r:id="rId3"/>
    <sheet name="Hoja8" sheetId="4" r:id="rId4"/>
    <sheet name="Hoja9" sheetId="5" r:id="rId5"/>
    <sheet name="Hoja10" sheetId="6" r:id="rId6"/>
  </sheets>
  <externalReferences>
    <externalReference r:id="rId9"/>
  </externalReferences>
  <definedNames>
    <definedName name="EJECU">'[1]Hoja2'!$A$1:$R$519</definedName>
    <definedName name="_xlnm.Print_Titles" localSheetId="0">'GASTO'!$1:$6</definedName>
  </definedNames>
  <calcPr fullCalcOnLoad="1"/>
</workbook>
</file>

<file path=xl/sharedStrings.xml><?xml version="1.0" encoding="utf-8"?>
<sst xmlns="http://schemas.openxmlformats.org/spreadsheetml/2006/main" count="2139" uniqueCount="1976">
  <si>
    <t>Protejamos la Vida: Niños y Niñas Menores de 18 Años en Condiciones de Alta Vulnerabilidad</t>
  </si>
  <si>
    <t>Proyectos de Vida para Personas en Situación de Prostitución</t>
  </si>
  <si>
    <t>Atención Integral para Adultos/as con Limitación Física y/o Mental</t>
  </si>
  <si>
    <t>Atención al Ciudadano y Ciudadana de la Calle</t>
  </si>
  <si>
    <t>Movilicemonos!: Apoyo Adecuado y Transitorio para Familias en Riesgo</t>
  </si>
  <si>
    <t>Acción Voluntaria</t>
  </si>
  <si>
    <t>331110316</t>
  </si>
  <si>
    <t>Nutrir para el futuro</t>
  </si>
  <si>
    <t>Nutrir para el Futuro - DABS</t>
  </si>
  <si>
    <t>Suministro de Complementos Alimenticios a Escolares</t>
  </si>
  <si>
    <t>331110317</t>
  </si>
  <si>
    <t>Salud con calidad</t>
  </si>
  <si>
    <t>Desarrollo de Trabajo Social y la Salud de la Juventud Callejera</t>
  </si>
  <si>
    <t>Aseguramiento de la Salud de los Estudiantes</t>
  </si>
  <si>
    <t>331110318</t>
  </si>
  <si>
    <t>Mejoremos el barrio y la casa</t>
  </si>
  <si>
    <t>Reasentamiento de Familias</t>
  </si>
  <si>
    <t>Legalización de Barrios</t>
  </si>
  <si>
    <t>Mejoramiento de la Infraestructura Vial y de Espacio Público en los Barrios</t>
  </si>
  <si>
    <t>Mejoramiento de Vivienda</t>
  </si>
  <si>
    <t>331110319</t>
  </si>
  <si>
    <t>Obras con Saldo Pedagógico</t>
  </si>
  <si>
    <t>Mejoramiento Integral de Barrios SUR con Bogotá</t>
  </si>
  <si>
    <t>Ecobarrio</t>
  </si>
  <si>
    <t>3311104</t>
  </si>
  <si>
    <t>Educación</t>
  </si>
  <si>
    <t>331110420</t>
  </si>
  <si>
    <t>Educación para la era del conocimiento</t>
  </si>
  <si>
    <t>Nómina de Centros Educativos</t>
  </si>
  <si>
    <t>Subsidios a la Demanda Educativa</t>
  </si>
  <si>
    <t>Educación de Adultos</t>
  </si>
  <si>
    <t>Construcción y Dotación de Centros Educativos en Zonas Marginales</t>
  </si>
  <si>
    <t>Mejoramiento de la Infraestructura de los Centros Educativos Oficiales</t>
  </si>
  <si>
    <t>Fomento a la Aprobación y a la Retención Escolar</t>
  </si>
  <si>
    <t>Operación de Centros Educativos</t>
  </si>
  <si>
    <t>Fondo de Financiamiento para la Educación Superior</t>
  </si>
  <si>
    <t>Servicio de Transporte Escolar</t>
  </si>
  <si>
    <t>Fomento al Uso de Medios Educativos</t>
  </si>
  <si>
    <t>331110421</t>
  </si>
  <si>
    <t>Competencias para toda la vida</t>
  </si>
  <si>
    <t>Nivelación para la Excelencia</t>
  </si>
  <si>
    <t>Evaluación de Competencias Básicas y Valores</t>
  </si>
  <si>
    <t>Formación de Recursos Humanos de los Centros Educativos</t>
  </si>
  <si>
    <t>Fomento a las Invetigaciones e Innovaciones Educativas y Socializaciones de Productos y Procesos</t>
  </si>
  <si>
    <t>Reordenamiento Institucional</t>
  </si>
  <si>
    <t>331110422</t>
  </si>
  <si>
    <t>Todos a leer con gusto</t>
  </si>
  <si>
    <t>Fondo Red Distrital de Bibliotecas</t>
  </si>
  <si>
    <t>3311105</t>
  </si>
  <si>
    <t>Ambiente</t>
  </si>
  <si>
    <t>331110525</t>
  </si>
  <si>
    <t>Bogotá, limpia me gustas más</t>
  </si>
  <si>
    <t>Construcción y Operación de las Plantas de Tratamiento del Salitre, Fucha y Tunjuelito</t>
  </si>
  <si>
    <t>Gestión Ambiental de Proyectos IDU</t>
  </si>
  <si>
    <t>Fortalecimiento Institucional para la Promoción de Sistemas de Gestión Ambiental Institucional</t>
  </si>
  <si>
    <t>Ordenamiento Ambiental Urbano: Gestión Ambiental Sectorial</t>
  </si>
  <si>
    <t>Ordenamiento Ambiental Urbano: Control de Fuentes de Contaminación y Deterioro Ambiental</t>
  </si>
  <si>
    <t>Ordenamiento Ambiental Urbano: Redes de Monitoreo Ambiental</t>
  </si>
  <si>
    <t>Manejo Ambiental de la Mineria: Recuperación Morfológica y Ambiental de Canteras</t>
  </si>
  <si>
    <t>331110526</t>
  </si>
  <si>
    <t>Bogotá previsiva, vivimos más</t>
  </si>
  <si>
    <t>Modernización Cuerpo Oficial de Bomberos</t>
  </si>
  <si>
    <t>331110527</t>
  </si>
  <si>
    <t>Bogotá bella, construida y natural</t>
  </si>
  <si>
    <t>Desarrollo Infraestructura de Parques y Escenarios</t>
  </si>
  <si>
    <t>Identificación de Potencialidades, Acciones y Proyectos Estratificación para la Recuperación, Ampliación y Mejoramiento del Espacio Público Peatonal</t>
  </si>
  <si>
    <t>Registro, Saneamiento y Sistema de Información del Espacio Público</t>
  </si>
  <si>
    <t>Desarrollo Rural Sostenible: Restauración Ecológica en Ecosistemas Nativos y Agroecológicos</t>
  </si>
  <si>
    <t>Ecosistemas Estratégicos y Biodiversidad: Consolidación de la Estructura Ecológica Principal</t>
  </si>
  <si>
    <t>3311106</t>
  </si>
  <si>
    <t>Familia y Niñez</t>
  </si>
  <si>
    <t>331110628</t>
  </si>
  <si>
    <t>Cartas de navegación para la política social</t>
  </si>
  <si>
    <t>Consejos Tutelares para la Protección de los Derechos de los Niños y las Niñas</t>
  </si>
  <si>
    <t>Políticas y Modelos de Intervención Social</t>
  </si>
  <si>
    <t>Nuevas Voces Ciudadanas</t>
  </si>
  <si>
    <t>Política y Modelos de Intervención para la Juventud</t>
  </si>
  <si>
    <t>Promoción y Participación de Género</t>
  </si>
  <si>
    <t>331110629</t>
  </si>
  <si>
    <t>Educación para el amor y familias gestantes</t>
  </si>
  <si>
    <t>Familias Gestantes: Bebés Sano/as y Deseado/as</t>
  </si>
  <si>
    <t>331110630</t>
  </si>
  <si>
    <t>Mundos para la niñez y la familia</t>
  </si>
  <si>
    <t>Construcción, Remodelación y Mantenimientos de Plantas Físicas</t>
  </si>
  <si>
    <t>Servicios Personales y Aportes Patronales</t>
  </si>
  <si>
    <t>Servicios de Operación y Apoyo de las Unidades de Servicios DABS</t>
  </si>
  <si>
    <t>Nuevas Voces Ciudadanas, Componente Cultural y Turístico</t>
  </si>
  <si>
    <t>Integración Familiar y Comunitaria en Centros de Desarrollo Comunitario - CDC</t>
  </si>
  <si>
    <t>Mundos para la Niñez 0 a 5 años: Educación Inicial</t>
  </si>
  <si>
    <t>331110631</t>
  </si>
  <si>
    <t>Familias educadoras</t>
  </si>
  <si>
    <t>Madres de la Juventud Marginada: Agentes de Progreso</t>
  </si>
  <si>
    <t>Familias Educadoras</t>
  </si>
  <si>
    <t>Adecuación Logística e Informática de la Policía y el FVS para mejorar la Eficiencia Administrativa</t>
  </si>
  <si>
    <t>Capacitación de Policías para Mejorar el Servicio a la Comunidad</t>
  </si>
  <si>
    <t>Construcción y Dotación de Comandos de Atención Inmediata</t>
  </si>
  <si>
    <t>331100621-7082</t>
  </si>
  <si>
    <t>Fortalecimiento de la infraestructura carcelaria y de reclusión en Bogotá</t>
  </si>
  <si>
    <t>Adquisición de Equipo Técnico para Inteligencia Policial</t>
  </si>
  <si>
    <t>Plan de Vivienda para la Policía Metropolitana de Santa Fe de Bogotá D.C.</t>
  </si>
  <si>
    <t>331100622</t>
  </si>
  <si>
    <t>Desarrollo normativo y fortalecimiento de la acción coordinada entre las autoridades de policía y la ciudadanía</t>
  </si>
  <si>
    <t>331100622-7083</t>
  </si>
  <si>
    <t>Reforma de las normas relacionadas con la seguridad y convivencia</t>
  </si>
  <si>
    <t>331100622-7084</t>
  </si>
  <si>
    <t>PERSONERIA DE BOGOTA</t>
  </si>
  <si>
    <t>Implementación de un sistema de información sobre violencia y delincuencia</t>
  </si>
  <si>
    <t>Implantación de Campañas de Seguridad con Participación Ciudadana</t>
  </si>
  <si>
    <t>331100623</t>
  </si>
  <si>
    <t>Promoción de la solidaridad y compromiso para la convivencia ciudadana.</t>
  </si>
  <si>
    <t>331100623-1165</t>
  </si>
  <si>
    <t>Educación y prevención de la accidentalidad</t>
  </si>
  <si>
    <t>331100623-1177</t>
  </si>
  <si>
    <t>Protección y promoción de los derechos humanos</t>
  </si>
  <si>
    <t>331100623-1194</t>
  </si>
  <si>
    <t>Televisión educativa, cultural, deportiva y de salud</t>
  </si>
  <si>
    <t>331100623-2001</t>
  </si>
  <si>
    <t>Divulgación y educación ambiental</t>
  </si>
  <si>
    <t>Conservación y Propagación de la Flora</t>
  </si>
  <si>
    <t>Erradicación Fenómeno Callejero Mediante Autoconstrucción Aldea en El Vichada</t>
  </si>
  <si>
    <t>Generación de Puestos de Trabajo Flexibles para Ofrecer Empleo a Mocetones</t>
  </si>
  <si>
    <t>Desarrollo de las Inspecciones de Policía para la resolución de Conflictos</t>
  </si>
  <si>
    <t>331100623-4038</t>
  </si>
  <si>
    <t>Creación y fortalecimiento de las comisarías de familia en Bogotá</t>
  </si>
  <si>
    <t>331100623-4039</t>
  </si>
  <si>
    <t>Creación y fortalecimiento de unidades de mediación y conciliación de Bogotá</t>
  </si>
  <si>
    <t>331100623-4233</t>
  </si>
  <si>
    <t>Prevención integral del abuso de drogas y la violencia juvenil</t>
  </si>
  <si>
    <t>331100623-6122</t>
  </si>
  <si>
    <t>Participación comunitaria</t>
  </si>
  <si>
    <t>331100623-7029</t>
  </si>
  <si>
    <t>Coordinación de actividades artísticas y culturales</t>
  </si>
  <si>
    <t>331100623-7124</t>
  </si>
  <si>
    <t>Salud para la convivencia</t>
  </si>
  <si>
    <t>331100623-7136</t>
  </si>
  <si>
    <t>Promoción turística</t>
  </si>
  <si>
    <t>331100623-7137</t>
  </si>
  <si>
    <t>Convivencia capital</t>
  </si>
  <si>
    <t>331100623-7138</t>
  </si>
  <si>
    <t>Divulgación y comunicaciones para la cultura</t>
  </si>
  <si>
    <t>331100623-7139</t>
  </si>
  <si>
    <t>Fortalecimiento investigación de la ciudad</t>
  </si>
  <si>
    <t>331100623-7140</t>
  </si>
  <si>
    <t>Programas de participación comunitaria</t>
  </si>
  <si>
    <t>331100623-7085</t>
  </si>
  <si>
    <t>Implementación de un programa de comunicación para la convivencia</t>
  </si>
  <si>
    <t>331100623-7159</t>
  </si>
  <si>
    <t>Brigadas de acercamiento en la calle</t>
  </si>
  <si>
    <t>331100624</t>
  </si>
  <si>
    <t>Fomento al buen uso del tiempo libre y el espacio público.</t>
  </si>
  <si>
    <t>331100624-1123</t>
  </si>
  <si>
    <t>Fomento al arte y la cultura en el umbral</t>
  </si>
  <si>
    <t>Programas Culturales de la Orquesta Filarmónica de Bogotá</t>
  </si>
  <si>
    <t>331100624-1148</t>
  </si>
  <si>
    <t>Capacitación en recreación y deporte</t>
  </si>
  <si>
    <t>331100624-1158</t>
  </si>
  <si>
    <t>Eventos metropolitanos</t>
  </si>
  <si>
    <t>331100624-1168</t>
  </si>
  <si>
    <t>Deporte comunitario</t>
  </si>
  <si>
    <t>331100624-1180</t>
  </si>
  <si>
    <t>Apoyo al deporte asociado</t>
  </si>
  <si>
    <t>331100624-1181</t>
  </si>
  <si>
    <t>Medicina del deporte</t>
  </si>
  <si>
    <t>331100624-1185</t>
  </si>
  <si>
    <t>Deporte formativo</t>
  </si>
  <si>
    <t>331100624-1190</t>
  </si>
  <si>
    <t>Programas y actividades para la tercera edad</t>
  </si>
  <si>
    <t>331100624-1191</t>
  </si>
  <si>
    <t>Recreación escolar y juvenil</t>
  </si>
  <si>
    <t>331100624-1192</t>
  </si>
  <si>
    <t>Programas y actividades para discapacitados</t>
  </si>
  <si>
    <t>331100624-3017</t>
  </si>
  <si>
    <t>Ciclovía y recreovía</t>
  </si>
  <si>
    <t>331100624-7031</t>
  </si>
  <si>
    <t>Socialización del arte y la cultura con énfasis hacia la niñez y la juventud</t>
  </si>
  <si>
    <t>331100624-7078</t>
  </si>
  <si>
    <t>Ampliación de la jornada educativa</t>
  </si>
  <si>
    <t>331100624-7079</t>
  </si>
  <si>
    <t>Fomento a la retención escolar</t>
  </si>
  <si>
    <t>331100624-7086</t>
  </si>
  <si>
    <t>Atención a jóvenes involucrados en asuntos de violencia</t>
  </si>
  <si>
    <t>331100624-7102</t>
  </si>
  <si>
    <t>Campañas educativas de servicios públicos</t>
  </si>
  <si>
    <t>331100624-7143</t>
  </si>
  <si>
    <t>Redimensionamiento de la Academia Superior Artes de Bogotá</t>
  </si>
  <si>
    <t>331100624-7146</t>
  </si>
  <si>
    <t>Realización y promoción de eventos culturales</t>
  </si>
  <si>
    <t>331100624-7210</t>
  </si>
  <si>
    <t>Tejedores de sociedad</t>
  </si>
  <si>
    <t>331100624-7229</t>
  </si>
  <si>
    <t>Campañas para la defensa del espacio público</t>
  </si>
  <si>
    <t>331100625</t>
  </si>
  <si>
    <t>Prevención de riesgos y atención de emergencias.</t>
  </si>
  <si>
    <t>331100625-2010</t>
  </si>
  <si>
    <t>Modernización del cuerpo oficial de bomberos</t>
  </si>
  <si>
    <t>331100625-2012</t>
  </si>
  <si>
    <t>Prevención, mitigación y rehabilitación frente a riesgos naturales y antrópicos</t>
  </si>
  <si>
    <t>331100625-4293</t>
  </si>
  <si>
    <t>Fortalecimiento del plan de urgencias, emergencias y desastres</t>
  </si>
  <si>
    <t>331100625-7240</t>
  </si>
  <si>
    <t>Atención de emergencias en el Distrito Capital</t>
  </si>
  <si>
    <t>3311007</t>
  </si>
  <si>
    <t>Eficiencia Institucional</t>
  </si>
  <si>
    <t>331100726</t>
  </si>
  <si>
    <t>Fortalecimiento de la descentralización.</t>
  </si>
  <si>
    <t>331100726-6021</t>
  </si>
  <si>
    <t>Apoyo a la modernización de las localidades</t>
  </si>
  <si>
    <t>331100726-7012</t>
  </si>
  <si>
    <t>Territorialidad y planeación participativa</t>
  </si>
  <si>
    <t>331100727</t>
  </si>
  <si>
    <t>Modernización y fortalecimiento de la gestión pública.</t>
  </si>
  <si>
    <t>33110072701</t>
  </si>
  <si>
    <t>GESTION EMPRESARIAL</t>
  </si>
  <si>
    <t>3311007270101</t>
  </si>
  <si>
    <t>Optimización de la Página Web</t>
  </si>
  <si>
    <t>3311007270102</t>
  </si>
  <si>
    <t>Software de Modelo de Gestión</t>
  </si>
  <si>
    <t>3311007270103</t>
  </si>
  <si>
    <t>Planificación de Requerimiento</t>
  </si>
  <si>
    <t>3311007270104</t>
  </si>
  <si>
    <t>Seguridad Informática</t>
  </si>
  <si>
    <t>3311007270105</t>
  </si>
  <si>
    <t>Gestión Unificada de Plataform</t>
  </si>
  <si>
    <t>3311007270106</t>
  </si>
  <si>
    <t>Manejo Documental Fase II</t>
  </si>
  <si>
    <t>3311007270107</t>
  </si>
  <si>
    <t>Creación de Ambientes</t>
  </si>
  <si>
    <t>3311007270108</t>
  </si>
  <si>
    <t>Ofimática - Especializadas</t>
  </si>
  <si>
    <t>3311007270109</t>
  </si>
  <si>
    <t>Sistema de Control de Fraudes</t>
  </si>
  <si>
    <t>3311007270110</t>
  </si>
  <si>
    <t>Seguridad Corporativa</t>
  </si>
  <si>
    <t>3311007270111</t>
  </si>
  <si>
    <t>Inventario de Redes de Planta</t>
  </si>
  <si>
    <t>3311007270112</t>
  </si>
  <si>
    <t>Data Ware House Fase III y IV</t>
  </si>
  <si>
    <t>3311007270113</t>
  </si>
  <si>
    <t>Fase II Centro de Gestion</t>
  </si>
  <si>
    <t>3311007270114</t>
  </si>
  <si>
    <t>Reingenieria en Servicio al Cl</t>
  </si>
  <si>
    <t>3311007270115</t>
  </si>
  <si>
    <t>Sistema de Recoleccion de Dato</t>
  </si>
  <si>
    <t>3311007270116</t>
  </si>
  <si>
    <t>Centro de Atencion Personaliza</t>
  </si>
  <si>
    <t>3311007270117</t>
  </si>
  <si>
    <t>Integracion de Aplicaciones Fa</t>
  </si>
  <si>
    <t>3311007270118</t>
  </si>
  <si>
    <t>Capacity Planning</t>
  </si>
  <si>
    <t>3311007270119</t>
  </si>
  <si>
    <t>Desarrollo de Sistemas de Pago</t>
  </si>
  <si>
    <t>331100727-1122</t>
  </si>
  <si>
    <t>Fortalecimiento del programa CADE y mejoramiento de la calidad del servicio</t>
  </si>
  <si>
    <t>331100727-1186</t>
  </si>
  <si>
    <t>Operación, montaje y puesta en marcha del Canal Regional de T.V. en Bogotá</t>
  </si>
  <si>
    <t>331100727-4262</t>
  </si>
  <si>
    <t>Modernización de la Secretaría de Educación</t>
  </si>
  <si>
    <t>331100727-4271</t>
  </si>
  <si>
    <t>Fortalecimiento de los procesos de participación social sectorial</t>
  </si>
  <si>
    <t>331100727-6023</t>
  </si>
  <si>
    <t>Control a entidades sin ánimo de lucro y de utilidad común</t>
  </si>
  <si>
    <t>331100727-6036</t>
  </si>
  <si>
    <t>Dotación y sistematización de las oficinas del Despacho del Alcalde y la Secretaría General</t>
  </si>
  <si>
    <t>331100727-6038</t>
  </si>
  <si>
    <t>Sistema Gerencial para la atención comunitaria</t>
  </si>
  <si>
    <t>331100727-6072</t>
  </si>
  <si>
    <t>Descentralización centros de atención CADES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</si>
  <si>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</si>
  <si>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</si>
  <si>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</si>
  <si>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</si>
  <si>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</si>
  <si>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</si>
  <si>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</si>
  <si>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</si>
  <si>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</si>
  <si>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</si>
  <si>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</si>
  <si>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</si>
  <si>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</si>
  <si>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31102201</t>
  </si>
  <si>
    <t>Bomberos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</si>
  <si>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</si>
  <si>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</si>
  <si>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</si>
  <si>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</si>
  <si>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</si>
  <si>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</si>
  <si>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</si>
  <si>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</si>
  <si>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</si>
  <si>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</si>
  <si>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</si>
  <si>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</si>
  <si>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</si>
  <si>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</si>
  <si>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</si>
  <si>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</si>
  <si>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</si>
  <si>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</si>
  <si>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</si>
  <si>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</si>
  <si>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</si>
  <si>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</si>
  <si>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</si>
  <si>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</si>
  <si>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</si>
  <si>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</si>
  <si>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</si>
  <si>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</si>
  <si>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</si>
  <si>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</si>
  <si>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</si>
  <si>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</si>
  <si>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</si>
  <si>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</si>
  <si>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</si>
  <si>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</si>
  <si>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</si>
  <si>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</si>
  <si>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</si>
  <si>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Seguridad Social</t>
  </si>
  <si>
    <t>3110308</t>
  </si>
  <si>
    <t>Incremento Salarial - 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</si>
  <si>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</si>
  <si>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</si>
  <si>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</si>
  <si>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</si>
  <si>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</si>
  <si>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</si>
  <si>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</si>
  <si>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</si>
  <si>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</si>
  <si>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</si>
  <si>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</si>
  <si>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</si>
  <si>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</si>
  <si>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</si>
  <si>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</si>
  <si>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</si>
  <si>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</si>
  <si>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</si>
  <si>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</si>
  <si>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</si>
  <si>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</si>
  <si>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</si>
  <si>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</si>
  <si>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</si>
  <si>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</si>
  <si>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</si>
  <si>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</si>
  <si>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</si>
  <si>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</si>
  <si>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</si>
  <si>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</si>
  <si>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</si>
  <si>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</si>
  <si>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</si>
  <si>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</si>
  <si>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</si>
  <si>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</si>
  <si>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</si>
  <si>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</si>
  <si>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</si>
  <si>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</si>
  <si>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</si>
  <si>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</si>
  <si>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</si>
  <si>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</si>
  <si>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</si>
  <si>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</si>
  <si>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</si>
  <si>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</si>
  <si>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</si>
  <si>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</si>
  <si>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</si>
  <si>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</si>
  <si>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</si>
  <si>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</si>
  <si>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</si>
  <si>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</si>
  <si>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</si>
  <si>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</si>
  <si>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</si>
  <si>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</si>
  <si>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</si>
  <si>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</si>
  <si>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</si>
  <si>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Operación Comercial</t>
  </si>
  <si>
    <t>3120222</t>
  </si>
  <si>
    <t>Gastos de Producción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</si>
  <si>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</si>
  <si>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</si>
  <si>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</si>
  <si>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</si>
  <si>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</si>
  <si>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</si>
  <si>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</si>
  <si>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</si>
  <si>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</si>
  <si>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</si>
  <si>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</si>
  <si>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</si>
  <si>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</si>
  <si>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</si>
  <si>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</si>
  <si>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</si>
  <si>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</si>
  <si>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</si>
  <si>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TRANSFERENCIAS PARA FUNCIONAMIENTO.</t>
  </si>
  <si>
    <t>31301</t>
  </si>
  <si>
    <t>Establecimientos públicos</t>
  </si>
  <si>
    <t>3130101</t>
  </si>
  <si>
    <t>Contraloría Distrital</t>
  </si>
  <si>
    <t>3130102</t>
  </si>
  <si>
    <t>Fondo Rotatorio de Ventas Populares</t>
  </si>
  <si>
    <t>3130105</t>
  </si>
  <si>
    <t>FOPAE</t>
  </si>
  <si>
    <t>3130106</t>
  </si>
  <si>
    <t xml:space="preserve">Fondo Rotatorio del Concejo de </t>
  </si>
  <si>
    <t>3130107</t>
  </si>
  <si>
    <t>Instituto de Desarrollo Urbano</t>
  </si>
  <si>
    <t>3130108</t>
  </si>
  <si>
    <t>FAVIDI</t>
  </si>
  <si>
    <t>31301081</t>
  </si>
  <si>
    <t>Servicios Complementarios de Salud</t>
  </si>
  <si>
    <t>31301082</t>
  </si>
  <si>
    <t>Gastos Adtivos. F. de Pensiones Públicas</t>
  </si>
  <si>
    <t>3130110</t>
  </si>
  <si>
    <t>Universidad Distrital Fco. José de Caldas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</si>
  <si>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</si>
  <si>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</si>
  <si>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</si>
  <si>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</si>
  <si>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</si>
  <si>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</si>
  <si>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</si>
  <si>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</si>
  <si>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</si>
  <si>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</si>
  <si>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</si>
  <si>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</si>
  <si>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</si>
  <si>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</si>
  <si>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</si>
  <si>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</si>
  <si>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</si>
  <si>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</si>
  <si>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</si>
  <si>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</si>
  <si>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</si>
  <si>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</si>
  <si>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</si>
  <si>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</si>
  <si>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</si>
  <si>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3130205</t>
  </si>
  <si>
    <t>Fondo de Pasivos - Entidades en Liquidación.</t>
  </si>
  <si>
    <t>3130206</t>
  </si>
  <si>
    <t>Fondo de Pensiones Públicas</t>
  </si>
  <si>
    <t>3130210</t>
  </si>
  <si>
    <t>Ministerio de Defensa - Policía Metrópoli.</t>
  </si>
  <si>
    <t>3130212</t>
  </si>
  <si>
    <t>Servicio de Alumbrado Público</t>
  </si>
  <si>
    <t>3130213</t>
  </si>
  <si>
    <t>Transmilenio</t>
  </si>
  <si>
    <t>3130214</t>
  </si>
  <si>
    <t>Tribunales de Etica</t>
  </si>
  <si>
    <t>3130215</t>
  </si>
  <si>
    <t>Otras</t>
  </si>
  <si>
    <t>315</t>
  </si>
  <si>
    <t>GASTOS DE OPERACIÓN Y MANTENIMIENTO</t>
  </si>
  <si>
    <t>316</t>
  </si>
  <si>
    <t>PASIVOS EXIGIBLES</t>
  </si>
  <si>
    <t>317</t>
  </si>
  <si>
    <t>CUENTAS POR PAGAR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</si>
  <si>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</si>
  <si>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</si>
  <si>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</si>
  <si>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</si>
  <si>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</si>
  <si>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</si>
  <si>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</si>
  <si>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</si>
  <si>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</si>
  <si>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</si>
  <si>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</si>
  <si>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</si>
  <si>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</si>
  <si>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</si>
  <si>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</si>
  <si>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</si>
  <si>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</si>
  <si>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</si>
  <si>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</si>
  <si>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</si>
  <si>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</si>
  <si>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</si>
  <si>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Fondo Financiero Distrital de Salud</t>
  </si>
  <si>
    <t>32502</t>
  </si>
  <si>
    <t>32503</t>
  </si>
  <si>
    <t>32504</t>
  </si>
  <si>
    <t>Fondo de Vigilancia y Seguridad</t>
  </si>
  <si>
    <t>326</t>
  </si>
  <si>
    <t>33</t>
  </si>
  <si>
    <t>INVERSION</t>
  </si>
  <si>
    <t>331</t>
  </si>
  <si>
    <t>DIRECTA</t>
  </si>
  <si>
    <t>3310</t>
  </si>
  <si>
    <t>POR LA BOGOTA QUE QUEREMOS</t>
  </si>
  <si>
    <t>3311001</t>
  </si>
  <si>
    <t>Desmarginalización</t>
  </si>
  <si>
    <t>331100101</t>
  </si>
  <si>
    <t>Ampliación y mejoramiento de la infraestructura vial y de servicios públicos.</t>
  </si>
  <si>
    <t>331100101-5235</t>
  </si>
  <si>
    <t>331100101-6006</t>
  </si>
  <si>
    <t>Alternativas empresariales para las localidades</t>
  </si>
  <si>
    <t>331100101-6060</t>
  </si>
  <si>
    <t>Acciones multidisciplinarias veredales</t>
  </si>
  <si>
    <t>331100101-6084</t>
  </si>
  <si>
    <t>Obras con participación comunitaria</t>
  </si>
  <si>
    <t>331100101-7033</t>
  </si>
  <si>
    <t>Accesos a barrios, pavimentos locales e infraestructura básica de desarrollo local</t>
  </si>
  <si>
    <t>331100101-7163</t>
  </si>
  <si>
    <t>Desmarginalización de barrios mediante la dotación de redes de acueducto y alcantarillado</t>
  </si>
  <si>
    <t>331100101-7180</t>
  </si>
  <si>
    <t>Ejecución redes menores Acueducto y alcantarillado UEL</t>
  </si>
  <si>
    <t>331100102</t>
  </si>
  <si>
    <t>Ampliación y mejoramiento de la infraestructura del sector social</t>
  </si>
  <si>
    <t>331100102-01</t>
  </si>
  <si>
    <t>Mejoramiento de la Red de Atención</t>
  </si>
  <si>
    <t>331100102-4248</t>
  </si>
  <si>
    <t>Implantación del programa de subsidios a la demanda de la educación</t>
  </si>
  <si>
    <t>331100102-6201</t>
  </si>
  <si>
    <t>Desarrollo del sistema de atención de salud</t>
  </si>
  <si>
    <t>331100102-7069</t>
  </si>
  <si>
    <t>Construcción y dotación de establecimientos educativos en zonas marginales</t>
  </si>
  <si>
    <t>331100102-7070</t>
  </si>
  <si>
    <t>Suministro de alimentos y servicio de transporte a estudiantes</t>
  </si>
  <si>
    <t>331100103</t>
  </si>
  <si>
    <t>Ampliación y mejoramiento del espacio público y la infraestructura recreativa y deportiva.</t>
  </si>
  <si>
    <t>331100103-4040</t>
  </si>
  <si>
    <t>Obras con saldo pedagógico</t>
  </si>
  <si>
    <t>Adecuación de zonas de riesgo y atención a familias afectadas.</t>
  </si>
  <si>
    <t>Suministro de Vivienda para Reubicar Familias en Alto Riesgo y/o Ocupantes de Espacio Público</t>
  </si>
  <si>
    <t>Reducción de riesgos en zonas marginales</t>
  </si>
  <si>
    <t>Coordinación del Componente de Vivienda del Programa DIC-UE</t>
  </si>
  <si>
    <t>331100105</t>
  </si>
  <si>
    <t>Promoción de la gestión comunitaria e institucional</t>
  </si>
  <si>
    <t>331100105-7010</t>
  </si>
  <si>
    <t>Gestión de proyectos comunitarios</t>
  </si>
  <si>
    <t>Fomento a la inversión local.</t>
  </si>
  <si>
    <t>Legalización de barrios</t>
  </si>
  <si>
    <t>Titulación de Predios de Santa Fe de Bogotá</t>
  </si>
  <si>
    <t>3311002</t>
  </si>
  <si>
    <t>Interacción Social</t>
  </si>
  <si>
    <t>331100207</t>
  </si>
  <si>
    <t>Mejoramiento de la calidad de la educación.</t>
  </si>
  <si>
    <t>331100207-1121</t>
  </si>
  <si>
    <t>Red integrada de participación ciudadana</t>
  </si>
  <si>
    <t>Construcción sede central UDFJC</t>
  </si>
  <si>
    <t>Dotación y actualización de biblioteca</t>
  </si>
  <si>
    <t>331100207-4179</t>
  </si>
  <si>
    <t>Desarrollo de programas de educación especial</t>
  </si>
  <si>
    <t>331100207-4232</t>
  </si>
  <si>
    <t>Servicios docentes - Nómina de docentes distritales</t>
  </si>
  <si>
    <t>331100207-4261</t>
  </si>
  <si>
    <t>Educación de adultos</t>
  </si>
  <si>
    <t>Comunicación Educativa</t>
  </si>
  <si>
    <t>331100207-7073</t>
  </si>
  <si>
    <t>Mejoramiento de la infraestructura de los centros educativos oficiales</t>
  </si>
  <si>
    <t>331100207-7074</t>
  </si>
  <si>
    <t>Acciones focalizadas de mejoramiento de instituciones educativas</t>
  </si>
  <si>
    <t>331100207-7075</t>
  </si>
  <si>
    <t>Evaluación de competencias básicas y desarrollo normativo</t>
  </si>
  <si>
    <t>331100207-7076</t>
  </si>
  <si>
    <t>Formación del recurso humano</t>
  </si>
  <si>
    <t>Fomento, Investigación y Socialización de las Innovaciones Educativas</t>
  </si>
  <si>
    <t>Investigación y Desarrollo Pedagógico por Informática Educativa</t>
  </si>
  <si>
    <t>Investigaciones para Cualificar el Desempeño y la Formación de Docentes</t>
  </si>
  <si>
    <t>Fortalecimiento de la comunidad educativa</t>
  </si>
  <si>
    <t>331100208</t>
  </si>
  <si>
    <t>Mejoramiento de la calidad y cobertura en la prestación de los servicios de la salud.</t>
  </si>
  <si>
    <t>331100208-01</t>
  </si>
  <si>
    <t>Nóminas y Aportes</t>
  </si>
  <si>
    <t>331100208-0101</t>
  </si>
  <si>
    <t>Servicios personales</t>
  </si>
  <si>
    <t>331100208-0102</t>
  </si>
  <si>
    <t>Aportes Patronales</t>
  </si>
  <si>
    <t>331100208-02</t>
  </si>
  <si>
    <t>Otro Gastos P.A.B.</t>
  </si>
  <si>
    <t>331100208-03</t>
  </si>
  <si>
    <t>Otros Gastos Servicios de salud</t>
  </si>
  <si>
    <t>331100208-4273</t>
  </si>
  <si>
    <t>Fortalecimiento de la salud pública</t>
  </si>
  <si>
    <t>Garantía de la calidad en la prestación del servicio</t>
  </si>
  <si>
    <t>Aseguramiento en Salud y Atención a Vinculados</t>
  </si>
  <si>
    <t>331100209</t>
  </si>
  <si>
    <t>Mejoramiento de la calidad y aumento de la cobertura de servicios a grupos vulnerables.</t>
  </si>
  <si>
    <t>Conservación y Adecuación de Casas y Dependencias del Idipron</t>
  </si>
  <si>
    <t>Dotación y Renovación de Equipos en Casas y Dependencias del IDIPRON</t>
  </si>
  <si>
    <t>Construcción de Centros Múltiples en Barrios Muy Pobres</t>
  </si>
  <si>
    <t>Capacitación Secundaría y Técnica Integral a la Población Callejera</t>
  </si>
  <si>
    <t>Educación de Indigentes Mediante Capacitación de los Ex Callejeros Bachilleres</t>
  </si>
  <si>
    <t>Desarrollo de Trabajo Social  y la Salud de la Juventud Callejera</t>
  </si>
  <si>
    <t>Capacitación para Jóvenes Trabajadores de la Calle</t>
  </si>
  <si>
    <t>Promoción Cultural y Artística de la Población Callejera</t>
  </si>
  <si>
    <t>331100209-4027</t>
  </si>
  <si>
    <t>Construcción, remodelación y mantenimiento de las plantas físicas</t>
  </si>
  <si>
    <t>331100209-4030</t>
  </si>
  <si>
    <t>Atención para bebés sanos y deseados</t>
  </si>
  <si>
    <t>331100209-4273</t>
  </si>
  <si>
    <t>331100209-6158</t>
  </si>
  <si>
    <t>Servicios personales y aportes patronales</t>
  </si>
  <si>
    <t>331100209-6200</t>
  </si>
  <si>
    <t>DE EGRESOS A DICIEMBRE 31 DE 2001</t>
  </si>
  <si>
    <t>Atención a Madres de la Juventud Marginada</t>
  </si>
  <si>
    <t>Sistemática, Observación y Censo del  Fenómeno Callejero</t>
  </si>
  <si>
    <t>Salvamento de una Población para el Nuevo Milenio</t>
  </si>
  <si>
    <t>Atención al habitante de la calle</t>
  </si>
  <si>
    <t>331100209-7153</t>
  </si>
  <si>
    <t>Atención al niño con discapacidad mental</t>
  </si>
  <si>
    <t>331100209-7154</t>
  </si>
  <si>
    <t>Atención al niño de 0 a 5 años de familias en pobreza</t>
  </si>
  <si>
    <t>331100209-7155</t>
  </si>
  <si>
    <t>Atención al niño en situación de alto riesgo</t>
  </si>
  <si>
    <t>331100209-7156</t>
  </si>
  <si>
    <t>Ayuda transitoria a personas en emergencia social</t>
  </si>
  <si>
    <t>331100209-7157</t>
  </si>
  <si>
    <t>Protección al anciano en abandono</t>
  </si>
  <si>
    <t>331100209-7158</t>
  </si>
  <si>
    <t>Protección al niño en abandono</t>
  </si>
  <si>
    <t>331100209-7187</t>
  </si>
  <si>
    <t>Servicios de operación y apoyo de las unidades de servicios DABS</t>
  </si>
  <si>
    <t>331100209-7188</t>
  </si>
  <si>
    <t>Atención a personas en grave situación social de la zona de Santa Inés - Cartucho</t>
  </si>
  <si>
    <t>PRESUPUESTO</t>
  </si>
  <si>
    <t>VIGENTE</t>
  </si>
  <si>
    <t>SALDO</t>
  </si>
  <si>
    <t>SUSPENSIÓN</t>
  </si>
  <si>
    <t>331110318-</t>
  </si>
  <si>
    <t>331110319-4040</t>
  </si>
  <si>
    <t>331110319-7252</t>
  </si>
  <si>
    <t>331110319-7354</t>
  </si>
  <si>
    <t>331110420-4232</t>
  </si>
  <si>
    <t>331110420-4248</t>
  </si>
  <si>
    <t>331110420-4261</t>
  </si>
  <si>
    <t>331110420-7069</t>
  </si>
  <si>
    <t>331110420-7073</t>
  </si>
  <si>
    <t>331110420-7079</t>
  </si>
  <si>
    <t>331110420-7195</t>
  </si>
  <si>
    <t>331110420-7364</t>
  </si>
  <si>
    <t>331110420-7365</t>
  </si>
  <si>
    <t>331110420-7366</t>
  </si>
  <si>
    <t>331110421-4284</t>
  </si>
  <si>
    <t>331110421-7074</t>
  </si>
  <si>
    <t>331110421-7075</t>
  </si>
  <si>
    <t>331110421-7076</t>
  </si>
  <si>
    <t>331110421-7274</t>
  </si>
  <si>
    <t>331110421-7368</t>
  </si>
  <si>
    <t>331110422-7369</t>
  </si>
  <si>
    <t>331110525-2017</t>
  </si>
  <si>
    <t>331110525-7249</t>
  </si>
  <si>
    <t>331110525-7413</t>
  </si>
  <si>
    <t>331110525-7414</t>
  </si>
  <si>
    <t>331110525-7415</t>
  </si>
  <si>
    <t>331110525-7416</t>
  </si>
  <si>
    <t>331110525-7417</t>
  </si>
  <si>
    <t>331110526-2010</t>
  </si>
  <si>
    <t>331110527-3011</t>
  </si>
  <si>
    <t>331110527-7015</t>
  </si>
  <si>
    <t>331110527-7227</t>
  </si>
  <si>
    <t>331110527-7418</t>
  </si>
  <si>
    <t>331110527-7419</t>
  </si>
  <si>
    <t>331110628-7268</t>
  </si>
  <si>
    <t>331110628-7315</t>
  </si>
  <si>
    <t>331110628-7316</t>
  </si>
  <si>
    <t>331110628-7355</t>
  </si>
  <si>
    <t>331110628-7356</t>
  </si>
  <si>
    <t>331110629-7317</t>
  </si>
  <si>
    <t>331110630-4027</t>
  </si>
  <si>
    <t>331110630-6158</t>
  </si>
  <si>
    <t>331110630-7298</t>
  </si>
  <si>
    <t>331110630-7318</t>
  </si>
  <si>
    <t>331110630-7319</t>
  </si>
  <si>
    <t>331110631-7054</t>
  </si>
  <si>
    <t>331110631-7357</t>
  </si>
  <si>
    <t>331110632-4038</t>
  </si>
  <si>
    <t>331110632-4039</t>
  </si>
  <si>
    <t>331110632-7320</t>
  </si>
  <si>
    <t>331110632-7321</t>
  </si>
  <si>
    <t>331110733-1121</t>
  </si>
  <si>
    <t>331110733-3002</t>
  </si>
  <si>
    <t>331110733-4138</t>
  </si>
  <si>
    <t>331110733-4262</t>
  </si>
  <si>
    <t>331110733-6018</t>
  </si>
  <si>
    <t>331110733-6036</t>
  </si>
  <si>
    <t>331110733-6094</t>
  </si>
  <si>
    <t>331110733-6104</t>
  </si>
  <si>
    <t>331110733-6127</t>
  </si>
  <si>
    <t>331110733-6175</t>
  </si>
  <si>
    <t>331110733-6187</t>
  </si>
  <si>
    <t>331110733-6188</t>
  </si>
  <si>
    <t>331110733-6204</t>
  </si>
  <si>
    <t>331110733-6205</t>
  </si>
  <si>
    <t>331110733-7103</t>
  </si>
  <si>
    <t>331110733-7105</t>
  </si>
  <si>
    <t>331110733-7108</t>
  </si>
  <si>
    <t>331110733-7109</t>
  </si>
  <si>
    <t>331110733-7190</t>
  </si>
  <si>
    <t>331110733-7200</t>
  </si>
  <si>
    <t>331110733-7221</t>
  </si>
  <si>
    <t>331110733-7246</t>
  </si>
  <si>
    <t>331110733-7261</t>
  </si>
  <si>
    <t>331110733-7299</t>
  </si>
  <si>
    <t>331110733-7420</t>
  </si>
  <si>
    <t>331110734-7212</t>
  </si>
  <si>
    <t>331110734-7233</t>
  </si>
  <si>
    <t>331110734-7208</t>
  </si>
  <si>
    <t>331110735-7216</t>
  </si>
  <si>
    <t>331110735-7269</t>
  </si>
  <si>
    <t>331110736-1122</t>
  </si>
  <si>
    <t>331110736-6023</t>
  </si>
  <si>
    <t>331110736-6028</t>
  </si>
  <si>
    <t>331110736-6031</t>
  </si>
  <si>
    <t>331110736-6211</t>
  </si>
  <si>
    <t>331110736-7014</t>
  </si>
  <si>
    <t>331110736-7219</t>
  </si>
  <si>
    <t>331110736-7241</t>
  </si>
  <si>
    <t>331110736-7322</t>
  </si>
  <si>
    <t>331110736-7421</t>
  </si>
  <si>
    <t>331110737-6021</t>
  </si>
  <si>
    <t>331110737-7323</t>
  </si>
  <si>
    <t>331110737-7358</t>
  </si>
  <si>
    <t>331110737-7422</t>
  </si>
  <si>
    <t>3110124</t>
  </si>
  <si>
    <t>Partida de Incremento Salarial</t>
  </si>
  <si>
    <t>331100728-6031</t>
  </si>
  <si>
    <t>Formación, actualización y conservación Catastral de Bogotá</t>
  </si>
  <si>
    <t>Fortalecimiento Institucional</t>
  </si>
  <si>
    <t>331100728-7132</t>
  </si>
  <si>
    <t>Mejoramiento de sistemas de recaudo y cobro</t>
  </si>
  <si>
    <t>331100728-7200</t>
  </si>
  <si>
    <t>Fortalecimiento del sistema contable público del Distrito Capital</t>
  </si>
  <si>
    <t>331100728-7246</t>
  </si>
  <si>
    <t>Gestión de activos y pasivos</t>
  </si>
  <si>
    <t>331100729</t>
  </si>
  <si>
    <t>Participación Ciudadana.</t>
  </si>
  <si>
    <t>331100729-7087</t>
  </si>
  <si>
    <t>Promoción del uso de los mecanismos de participación ciudadana y fortalecimiento de las organizaciones de la sociedad civil</t>
  </si>
  <si>
    <t>331100729-7088</t>
  </si>
  <si>
    <t>Diseño y puesta en marcha de encuentros ciudadanos como modelo para la participación, la convivencia y el desarrollo Local</t>
  </si>
  <si>
    <t>331100729-7192</t>
  </si>
  <si>
    <t>Divulgación para la Participación Ciudadana</t>
  </si>
  <si>
    <t>331100730</t>
  </si>
  <si>
    <t>Modernización y fortalecimiento del Concejo de Bogotá y los órganos de control.</t>
  </si>
  <si>
    <t>331100730-6104</t>
  </si>
  <si>
    <t>Dotación y sistematización de la Personería</t>
  </si>
  <si>
    <t>331100730-6106</t>
  </si>
  <si>
    <t>Fondo Rotatorio del Concejo</t>
  </si>
  <si>
    <t>331100730-7181</t>
  </si>
  <si>
    <t>Modernización procesos administrativos</t>
  </si>
  <si>
    <t>33111</t>
  </si>
  <si>
    <t>BOGOTA PARA VIVIR TODOS DEL MISMO LADO</t>
  </si>
  <si>
    <t>3311101</t>
  </si>
  <si>
    <t>Cultura Ciudadana</t>
  </si>
  <si>
    <t>331110101</t>
  </si>
  <si>
    <t>Apreciar las normas y admirar lo bueno</t>
  </si>
  <si>
    <t>Educación y Prevención de la Accidentalidad</t>
  </si>
  <si>
    <t>Fomento a la Organización, Formalización y/o Reubicación de Vendedores Ambulantes y Estacionarios</t>
  </si>
  <si>
    <t>Reforma de las Normas Relacionadas con la Seguridad y Convivencia</t>
  </si>
  <si>
    <t>Promoción del Cumplimiento de Normas en el Espacio Público</t>
  </si>
  <si>
    <t>Código de Convivencia Ciudadana</t>
  </si>
  <si>
    <t>Normas Prioritarias</t>
  </si>
  <si>
    <t>Medición de Cultura Ciudadana</t>
  </si>
  <si>
    <t>Campañas de Prevención y Separación en la Fuente de Residuos Sólidos y Demás Servicios Públicos en Bogotá a Cargo de la UESP</t>
  </si>
  <si>
    <t>Educación Ambiental para la Difusión de Normas</t>
  </si>
  <si>
    <t>Vida sagrada</t>
  </si>
  <si>
    <t>Desarrollo de las Inspecciones de Policía para la Resolución de Conflictos</t>
  </si>
  <si>
    <t>Mejoramiento de Programas de Vigilancia y Comunicación para la Policía Metropolitana</t>
  </si>
  <si>
    <t>Adecuación Logística e Informática de la Policía y el FVS para Mejorar la Eficiencia Administrativa</t>
  </si>
  <si>
    <t>Apoyo Institucional (Convenio STT y Policía Nacional)</t>
  </si>
  <si>
    <t>Fortalecimiento de la Infraestructura Carcelaria y de Reclusión en Bogotá</t>
  </si>
  <si>
    <t>Implementación de un Sistema de Información sobre Violencia y Delincuencia</t>
  </si>
  <si>
    <t>Implementación de un Programa de Comunicación para la Convivencia</t>
  </si>
  <si>
    <t>Atención a Jóvenes Involucrados en Asuntos de Violencia</t>
  </si>
  <si>
    <t>Creación y Puesta en Marcha de la Unidad de Gestión del Programa BID</t>
  </si>
  <si>
    <t>Plan de Vivienda para la Policia Metropolitana de Bogotá, D.C.</t>
  </si>
  <si>
    <t>Implementación de Estrategias que Motiven en el Ciudadano el Cumplimiento Voluntario de Normas</t>
  </si>
  <si>
    <t>331110103</t>
  </si>
  <si>
    <t>Aportar de buena gana</t>
  </si>
  <si>
    <t>Capacitación para la Generación y Fortalecimiento de Cultura Hacendaria</t>
  </si>
  <si>
    <t>Mejoramiento de Sistemas de Recuado y Cobro</t>
  </si>
  <si>
    <t>Atención al Contribuyente</t>
  </si>
  <si>
    <t>Acuerdos para Sostenibilidad y Gestión Concertada del Espacio Público</t>
  </si>
  <si>
    <t>331110104</t>
  </si>
  <si>
    <t>Procedimientos para decidir</t>
  </si>
  <si>
    <t>Promoción del Uso de los Mecanismos de Participación Ciudadana y Fortalecimeinto de las Organizaciones de la Sociedad Civil</t>
  </si>
  <si>
    <t>Diseño y Puesta en Marcha de Encuentros Ciudadanos como Modelo para la Participación, la Convivencia y el Desarrollo Local</t>
  </si>
  <si>
    <t>Encuentros para Construir Ciudad</t>
  </si>
  <si>
    <t>Comunicar vida y jugar limpio</t>
  </si>
  <si>
    <t>Participación Ciudadana</t>
  </si>
  <si>
    <t>Canales Democráticos</t>
  </si>
  <si>
    <t>Pactos Sociales</t>
  </si>
  <si>
    <t>Realización de Actividades de Formación Democrática</t>
  </si>
  <si>
    <t>Educación Ambiental para la Concertación de Comportamiento Ambiental Deseados</t>
  </si>
  <si>
    <t>331110105</t>
  </si>
  <si>
    <t>Organizarse para influir y para aprender</t>
  </si>
  <si>
    <t>Participación Comunitaria</t>
  </si>
  <si>
    <t>Territorialidad y Planeación Participativa</t>
  </si>
  <si>
    <t>Fortalecimiento de la Comunidad Educativa</t>
  </si>
  <si>
    <t>Organización Ciudadana</t>
  </si>
  <si>
    <t>Proyectos Asociativos</t>
  </si>
  <si>
    <t>Incubadora de Organizaciones Sociales</t>
  </si>
  <si>
    <t>Procesos Democráticos Transparentes</t>
  </si>
  <si>
    <t>Educación Ambiental para la Generación de Valores en la Población Infantil</t>
  </si>
  <si>
    <t>331110106</t>
  </si>
  <si>
    <t>Administración y Sostenibilidad del Sistema Distrital de Parques</t>
  </si>
  <si>
    <t>Alternativas de Prevención Integral Ante el Uso Indebido de Drogas</t>
  </si>
  <si>
    <t>Realización y Coordinación de Actividades Artísticas, Culturales y Consolidación de la Biblioteca</t>
  </si>
  <si>
    <t>Adecuación de la Infraestructura Física, Técnica e Informática</t>
  </si>
  <si>
    <t>Cultura Local y Metropolitana</t>
  </si>
  <si>
    <t>Eventos en Escenarios Culturales</t>
  </si>
  <si>
    <t>Difusión Actividades Culturales y Turísticas</t>
  </si>
  <si>
    <t>Dotación, Adecuación, Modernización y Mantenimiento de Espacios Culturales y Administrativos</t>
  </si>
  <si>
    <t>Formación Artística y Cultural</t>
  </si>
  <si>
    <t>Deporte para la Vida</t>
  </si>
  <si>
    <t>Re-creando a Bogotá</t>
  </si>
  <si>
    <t>Más y Mejor Uso del Tiempo de Aprendizaje</t>
  </si>
  <si>
    <t>331110207</t>
  </si>
  <si>
    <t>Productividad</t>
  </si>
  <si>
    <t>Bogotanos y bogotanas altamente competentes</t>
  </si>
  <si>
    <t>Generación de Empleo como Herramienta de Recuperación para Jóvenes de la Calle</t>
  </si>
  <si>
    <t>Mejoramiento de la Calidad en el Sector Turístico</t>
  </si>
  <si>
    <t>Formación Técnica, Tecnológica y de Oficios Comunitarios</t>
  </si>
  <si>
    <t>Desarrollo de Competencias Laborales en la Educación</t>
  </si>
  <si>
    <t>331110208</t>
  </si>
  <si>
    <t>Prosperidad colectiva</t>
  </si>
  <si>
    <t>Desarrollo de Instrumentos Económicos para la Competitividad y la Planificación Distrital</t>
  </si>
  <si>
    <t>Producción Limpia</t>
  </si>
  <si>
    <t>Manejo Ambiental de la Minería:Consolidación de Parques Minero - Industriales</t>
  </si>
  <si>
    <t>331110209</t>
  </si>
  <si>
    <t>Bogotá atractiva</t>
  </si>
  <si>
    <t>Fortalecimiento de la Hacienda Pública Distrital - Plan Antievasión</t>
  </si>
  <si>
    <t>Desarrollo y Atención Turística</t>
  </si>
  <si>
    <t>331110210</t>
  </si>
  <si>
    <t>Bogotá crece con razón</t>
  </si>
  <si>
    <t>Formulación de Lineamientos para la Planificación de las Areas de Expansión y Estudios Urbanos</t>
  </si>
  <si>
    <t>Gestión de Actuaciones Urbanísticas</t>
  </si>
  <si>
    <t>Infraestructura Vial y de Espacio Público para Zonas de Expansión de la Ciudad</t>
  </si>
  <si>
    <t>Vigilancia, Prevención y Control sobre Vivienda Ilegal</t>
  </si>
  <si>
    <t>Formulación de lineamientos urbanísticos para la planificación del área urbana de Bogotá</t>
  </si>
  <si>
    <t>331100520</t>
  </si>
  <si>
    <t>Ordenamiento de la expansión de la ciudad.</t>
  </si>
  <si>
    <t>33110052001</t>
  </si>
  <si>
    <t>Servicios Básicos</t>
  </si>
  <si>
    <t>3311005200101</t>
  </si>
  <si>
    <t>Ampliación Capacidad Identific</t>
  </si>
  <si>
    <t>3311005200102</t>
  </si>
  <si>
    <t>Actualización Laboratorio de R</t>
  </si>
  <si>
    <t>3311005200103</t>
  </si>
  <si>
    <t>Plan Canalizaciones y Redes P.</t>
  </si>
  <si>
    <t>3311005200104</t>
  </si>
  <si>
    <t>Ampliación y Modernización Lab</t>
  </si>
  <si>
    <t>3311005200105</t>
  </si>
  <si>
    <t>Adecuación de Inmuebles</t>
  </si>
  <si>
    <t>3311005200106</t>
  </si>
  <si>
    <t>Ampliación Completación de Lla</t>
  </si>
  <si>
    <t>3311005200107</t>
  </si>
  <si>
    <t>Desarrollo del Mercado de Segu</t>
  </si>
  <si>
    <t>3311005200108</t>
  </si>
  <si>
    <t>Reposición Terminales MFC x SS</t>
  </si>
  <si>
    <t>3311005200109</t>
  </si>
  <si>
    <t>Ampliación de Líneas y RDSI</t>
  </si>
  <si>
    <t>3311005200110</t>
  </si>
  <si>
    <t>Optimización Distribuidores Ge</t>
  </si>
  <si>
    <t>3311005200111</t>
  </si>
  <si>
    <t>Cuarta Etapa Adecuación Sede A</t>
  </si>
  <si>
    <t>3311005200112</t>
  </si>
  <si>
    <t>DESARROLLO DE NUEVOS NEGOCIOS</t>
  </si>
  <si>
    <t>Plataforma ISP</t>
  </si>
  <si>
    <t>Servicios Ciudadanos Sobre In</t>
  </si>
  <si>
    <t>SERVICIOS MOVILES DE COMUNICAC</t>
  </si>
  <si>
    <t>PCS - Servicios de Telecomuni</t>
  </si>
  <si>
    <t>Reposición Sistema de Telefon</t>
  </si>
  <si>
    <t>AMPLIACION COBERTURA DE SERVIC</t>
  </si>
  <si>
    <t>Ampliación Capacidad Identifi</t>
  </si>
  <si>
    <t>Desarrollo del Mercado de Seg</t>
  </si>
  <si>
    <t>Ampliación Plataforma Correo</t>
  </si>
  <si>
    <t>Ampliación Redes de Telecomun</t>
  </si>
  <si>
    <t>Ampliación Cobertura con Red</t>
  </si>
  <si>
    <t>Red Conmutación Larga Distanc</t>
  </si>
  <si>
    <t>Ampliación Red de Larga Dista</t>
  </si>
  <si>
    <t>MEJORAMIENTO DEL SERVICIO</t>
  </si>
  <si>
    <t>Compresores de Voz y Datos In</t>
  </si>
  <si>
    <t>Red Multiservicios ATM - Acce</t>
  </si>
  <si>
    <t>331100417-5006</t>
  </si>
  <si>
    <t>Norte - Quito - Sur</t>
  </si>
  <si>
    <t>331100417-5008</t>
  </si>
  <si>
    <t>Habilitación vías secundarias</t>
  </si>
  <si>
    <t>331100417-5054</t>
  </si>
  <si>
    <t>Recuperación y mantenimiento de la malla vial</t>
  </si>
  <si>
    <t>331100417-7044</t>
  </si>
  <si>
    <t>Mantenimiento y recuperación de puentes vehiculares</t>
  </si>
  <si>
    <t>331100417-7047</t>
  </si>
  <si>
    <t>Control de calidad para obras de infraestructura vial</t>
  </si>
  <si>
    <t>331100417-7048</t>
  </si>
  <si>
    <t>Ampliación y mejoramiento de la malla vial</t>
  </si>
  <si>
    <t>331100417-7018</t>
  </si>
  <si>
    <t>Estudios de desarrollo del plan vial y de transporte</t>
  </si>
  <si>
    <t>3311005</t>
  </si>
  <si>
    <t>Urbanismo y Servicios</t>
  </si>
  <si>
    <t>331100518</t>
  </si>
  <si>
    <t>Promoción de la vivienda de Interés Social.</t>
  </si>
  <si>
    <t>331100518-7178</t>
  </si>
  <si>
    <t>Compra de tierras</t>
  </si>
  <si>
    <t>331100518-7179</t>
  </si>
  <si>
    <t>Habilitación superlotes</t>
  </si>
  <si>
    <t>331100518-7209</t>
  </si>
  <si>
    <t>Proyectos urbanísticos asociativos</t>
  </si>
  <si>
    <t>331100519</t>
  </si>
  <si>
    <t>Renovación Urbana.</t>
  </si>
  <si>
    <t>331100519-3002</t>
  </si>
  <si>
    <t>Restauración y mantenimiento del edificio Liévano</t>
  </si>
  <si>
    <t>331100519-3007</t>
  </si>
  <si>
    <t>Recuperación del espacio público, pasajes, plazas y plazoletas</t>
  </si>
  <si>
    <t>331100519-7000</t>
  </si>
  <si>
    <t>Promoción para el desarrollo del centro histórico</t>
  </si>
  <si>
    <t>331100519-7005</t>
  </si>
  <si>
    <t>Estudios tendientes a la recuperación del centro histórico</t>
  </si>
  <si>
    <t>331100519-7008</t>
  </si>
  <si>
    <t>Renovación urbana y conservación del patrimonio cultural</t>
  </si>
  <si>
    <t>331100519-7099</t>
  </si>
  <si>
    <t>Limpieza urbana - Interventoría</t>
  </si>
  <si>
    <t>331100519-7100</t>
  </si>
  <si>
    <t>Plan director para el manejo de residuos sólidos</t>
  </si>
  <si>
    <t>331100519-7167</t>
  </si>
  <si>
    <t>Rehabilitación redes de acueducto y alcantarillado Santa Fe 1</t>
  </si>
  <si>
    <t>331100519-7193</t>
  </si>
  <si>
    <t>Gestión de actuaciones urbanísticas</t>
  </si>
  <si>
    <t>331100519-7212</t>
  </si>
  <si>
    <t>331110525-7340</t>
  </si>
  <si>
    <t>Control y mitigación del impacto ambiental</t>
  </si>
  <si>
    <t>331110527-7341</t>
  </si>
  <si>
    <t>Protección y manejo ambiental</t>
  </si>
  <si>
    <t>331110736-7170</t>
  </si>
  <si>
    <t>Capacitación, Gestión Humana, ca</t>
  </si>
  <si>
    <t>331110736-7342</t>
  </si>
  <si>
    <t>331110736-7343</t>
  </si>
  <si>
    <t>Adecuaciones administrativas y operativas</t>
  </si>
  <si>
    <t>Estudios y consultorias para mejora</t>
  </si>
  <si>
    <t>3311102081</t>
  </si>
  <si>
    <t>33111020811001</t>
  </si>
  <si>
    <t>33111020811002</t>
  </si>
  <si>
    <t>33111020811003</t>
  </si>
  <si>
    <t>33111020811004</t>
  </si>
  <si>
    <t>33111020811005</t>
  </si>
  <si>
    <t>33111020811006</t>
  </si>
  <si>
    <t>33111020811007</t>
  </si>
  <si>
    <t>33111020811008</t>
  </si>
  <si>
    <t>33111020811009</t>
  </si>
  <si>
    <t>33111020811010</t>
  </si>
  <si>
    <t>33111020811011</t>
  </si>
  <si>
    <t>33111020811012</t>
  </si>
  <si>
    <t>3311102091</t>
  </si>
  <si>
    <t>3311102091001</t>
  </si>
  <si>
    <t>3311102091002</t>
  </si>
  <si>
    <t>3311102101</t>
  </si>
  <si>
    <t>3311102101001</t>
  </si>
  <si>
    <t>3311102101002</t>
  </si>
  <si>
    <t>3311102101003</t>
  </si>
  <si>
    <t>3311102101004</t>
  </si>
  <si>
    <t>3311102101005</t>
  </si>
  <si>
    <t>3311102101006</t>
  </si>
  <si>
    <t>3311102101007</t>
  </si>
  <si>
    <t>3311102101008</t>
  </si>
  <si>
    <t>3311102101009</t>
  </si>
  <si>
    <t>3311102101010</t>
  </si>
  <si>
    <t>3311102101011</t>
  </si>
  <si>
    <t>3311102101012</t>
  </si>
  <si>
    <t>3311102101013</t>
  </si>
  <si>
    <t>3311102121</t>
  </si>
  <si>
    <t>3311102121001</t>
  </si>
  <si>
    <t>3311102121002</t>
  </si>
  <si>
    <t>3311102121003</t>
  </si>
  <si>
    <t>3311102121004</t>
  </si>
  <si>
    <t>3311102121005</t>
  </si>
  <si>
    <t>3311102121006</t>
  </si>
  <si>
    <t>3311102121007</t>
  </si>
  <si>
    <t>3311102121008</t>
  </si>
  <si>
    <t>3311102121009</t>
  </si>
  <si>
    <t>3311102121010</t>
  </si>
  <si>
    <t>3311102121011</t>
  </si>
  <si>
    <t>3311102121012</t>
  </si>
  <si>
    <t>3311102121013</t>
  </si>
  <si>
    <t>3311102121014</t>
  </si>
  <si>
    <t>3311102121015</t>
  </si>
  <si>
    <t>3311107331</t>
  </si>
  <si>
    <t>3311107331001</t>
  </si>
  <si>
    <t>3311107331002</t>
  </si>
  <si>
    <t>3311107331003</t>
  </si>
  <si>
    <t>3311107331004</t>
  </si>
  <si>
    <t>3311107331005</t>
  </si>
  <si>
    <t>3311107331006</t>
  </si>
  <si>
    <t>3311107331007</t>
  </si>
  <si>
    <t>3311107331008</t>
  </si>
  <si>
    <t>3311107331009</t>
  </si>
  <si>
    <t>3311107331010</t>
  </si>
  <si>
    <t>3311107331011</t>
  </si>
  <si>
    <t>3311107331012</t>
  </si>
  <si>
    <t>3311107331013</t>
  </si>
  <si>
    <t>3311107331014</t>
  </si>
  <si>
    <t>3311107331015</t>
  </si>
  <si>
    <t>3311107331016</t>
  </si>
  <si>
    <t>3311107331017</t>
  </si>
  <si>
    <t>3311107331018</t>
  </si>
  <si>
    <t>3311107331019</t>
  </si>
  <si>
    <t>3311107331020</t>
  </si>
  <si>
    <t>3311107341</t>
  </si>
  <si>
    <t>3311107341001</t>
  </si>
  <si>
    <t>Unificación de Tecnología en C</t>
  </si>
  <si>
    <t>3311005200113</t>
  </si>
  <si>
    <t>Teléfonos Públicos</t>
  </si>
  <si>
    <t>3311005200114</t>
  </si>
  <si>
    <t>Traslado de líneas</t>
  </si>
  <si>
    <t>3311005200115</t>
  </si>
  <si>
    <t>Adecuación Centrales Telefónic</t>
  </si>
  <si>
    <t>3311005200116</t>
  </si>
  <si>
    <t>Optimización SIMRA - LTS</t>
  </si>
  <si>
    <t>3311005200117</t>
  </si>
  <si>
    <t>Optimización de Sistemas de En</t>
  </si>
  <si>
    <t>3311005200118</t>
  </si>
  <si>
    <t>Red de Acceso</t>
  </si>
  <si>
    <t>3311005200119</t>
  </si>
  <si>
    <t>Modernización en la Red Secund</t>
  </si>
  <si>
    <t>3311005200120</t>
  </si>
  <si>
    <t>Ampliación Plataforma Correo d</t>
  </si>
  <si>
    <t>3311005200121</t>
  </si>
  <si>
    <t>Reposición Sistema de Telefoní</t>
  </si>
  <si>
    <t>3311005200122</t>
  </si>
  <si>
    <t>Ampliación Redes de Telecomuni</t>
  </si>
  <si>
    <t>3311005200123</t>
  </si>
  <si>
    <t>Reposición de líneas</t>
  </si>
  <si>
    <t>33110052002</t>
  </si>
  <si>
    <t>NUEVOS SERVICIOS</t>
  </si>
  <si>
    <t>3311005200201</t>
  </si>
  <si>
    <t>Internet Inalámbrico (WAP - SM</t>
  </si>
  <si>
    <t>3311005200202</t>
  </si>
  <si>
    <t>Mensajería Unificada</t>
  </si>
  <si>
    <t>3311005200203</t>
  </si>
  <si>
    <t>Directorio Comercial</t>
  </si>
  <si>
    <t>3311005200204</t>
  </si>
  <si>
    <t>Aplication Service Provider (A</t>
  </si>
  <si>
    <t>3311005200205</t>
  </si>
  <si>
    <t>Equipos CPE's</t>
  </si>
  <si>
    <t>3311005200206</t>
  </si>
  <si>
    <t>Consolidado Portal</t>
  </si>
  <si>
    <t>3311005200207</t>
  </si>
  <si>
    <t>Backbone</t>
  </si>
  <si>
    <t>3311005200208</t>
  </si>
  <si>
    <t>Aplicaciones de Gestión</t>
  </si>
  <si>
    <t>3311005200209</t>
  </si>
  <si>
    <t>Planes de Contingencia y Mejor</t>
  </si>
  <si>
    <t>3311005200210</t>
  </si>
  <si>
    <t>Telefonía Inalámbrica Sumapaz</t>
  </si>
  <si>
    <t>3311005200211</t>
  </si>
  <si>
    <t>Servicios Ciudadanos sobre Int</t>
  </si>
  <si>
    <t>3311005200212</t>
  </si>
  <si>
    <t>Ampliación Cobertura con Red P</t>
  </si>
  <si>
    <t>3311005200213</t>
  </si>
  <si>
    <t>Red Conmutación Larga Distanci</t>
  </si>
  <si>
    <t>3311005200214</t>
  </si>
  <si>
    <t>LMDS</t>
  </si>
  <si>
    <t>3311005200215</t>
  </si>
  <si>
    <t>Seguridad</t>
  </si>
  <si>
    <t>3311005200216</t>
  </si>
  <si>
    <t>Ampliación Cable Maya 1</t>
  </si>
  <si>
    <t>3311005200217</t>
  </si>
  <si>
    <t>Proyecto Alianza Fase III</t>
  </si>
  <si>
    <t>3311005200218</t>
  </si>
  <si>
    <t>Bussiness to Bussiness</t>
  </si>
  <si>
    <t>3311005200219</t>
  </si>
  <si>
    <t>Internet Service Provider ISP</t>
  </si>
  <si>
    <t>3311005200220</t>
  </si>
  <si>
    <t>Valor Agregado</t>
  </si>
  <si>
    <t>3311005200221</t>
  </si>
  <si>
    <t>Compresores de Voz y Datos Int</t>
  </si>
  <si>
    <t>3311005200222</t>
  </si>
  <si>
    <t>Red de Transmisión</t>
  </si>
  <si>
    <t>3311005200223</t>
  </si>
  <si>
    <t>Red Multiservicios ATM - Acces</t>
  </si>
  <si>
    <t>3311005200224</t>
  </si>
  <si>
    <t>Soluciones Ultima Milla</t>
  </si>
  <si>
    <t>3311005200225</t>
  </si>
  <si>
    <t>Ampliacion Red de L.D.</t>
  </si>
  <si>
    <t>3311005200226</t>
  </si>
  <si>
    <t>PCS - Servicios de Telecomunic</t>
  </si>
  <si>
    <t>331100520-4228</t>
  </si>
  <si>
    <t>Concertación con urbanizadores</t>
  </si>
  <si>
    <t>331100520-5019</t>
  </si>
  <si>
    <t>Ampliación y diseños plantas de tratamiento</t>
  </si>
  <si>
    <t>331100520-5020</t>
  </si>
  <si>
    <t>Plan maestro de abastecimineto</t>
  </si>
  <si>
    <t>331100520-6020</t>
  </si>
  <si>
    <t>Monitoreo y estratificación distrital</t>
  </si>
  <si>
    <t>331100520-6028</t>
  </si>
  <si>
    <t>Mapa digital de Bogotá</t>
  </si>
  <si>
    <t>331100520-6188</t>
  </si>
  <si>
    <t>Sostenibilidad del sistema de información geográfico SIG-DAPD</t>
  </si>
  <si>
    <t>331100520-6211</t>
  </si>
  <si>
    <t>Materialización de nomenclatura</t>
  </si>
  <si>
    <t>331100520-7020</t>
  </si>
  <si>
    <t>Formulación de lineamientos para la planificación de las áreas de expansión y estudios urbanos</t>
  </si>
  <si>
    <t>331100520-7021</t>
  </si>
  <si>
    <t>Identificación, análisis y caracterización de la situación social en Bogotá</t>
  </si>
  <si>
    <t>331100520-7023</t>
  </si>
  <si>
    <t>Formulación de lineamientos para la planificación de áreas rurales y cascos veredales y relación con los municipios del departamento</t>
  </si>
  <si>
    <t>331100520-7024</t>
  </si>
  <si>
    <t>Desarrollo de instrumentos económicos para la competitividad y planificación distrital</t>
  </si>
  <si>
    <t>331100520-7101</t>
  </si>
  <si>
    <t>Adecuación nuevo relleno - Interventoría</t>
  </si>
  <si>
    <t>331100520-7168</t>
  </si>
  <si>
    <r>
      <t xml:space="preserve">Expansión de la infraestructura acueducto y alcantarillado Santa </t>
    </r>
    <r>
      <rPr>
        <sz val="10"/>
        <rFont val="ee"/>
        <family val="0"/>
      </rPr>
      <t>Fe 1</t>
    </r>
  </si>
  <si>
    <t>331100520-7169</t>
  </si>
  <si>
    <t>Programa agua no contabilizada</t>
  </si>
  <si>
    <t>331100520-7208</t>
  </si>
  <si>
    <t>Formulación y desarrollo de mecanismos de gestión para el ordenamiento territorial de Bogotá</t>
  </si>
  <si>
    <t>3311006</t>
  </si>
  <si>
    <t>Seguridad y Convivencia</t>
  </si>
  <si>
    <t>331100621</t>
  </si>
  <si>
    <t>Cualificación y fortalecimiento institucional para la seguridad ciudadana.</t>
  </si>
  <si>
    <t>Adquisición y Sostenibilidad de Medios de Transporte Destinados a la Prevención</t>
  </si>
  <si>
    <t>Creación y Operación de Infraestructura para Mantener la Presencia Policial</t>
  </si>
  <si>
    <t>Mejoramiento de Programas de Vigilancia y Comunicaciones para la Policía</t>
  </si>
  <si>
    <t>Planes de Contingencia y Mejo</t>
  </si>
  <si>
    <t>Optimización Distribuidores G</t>
  </si>
  <si>
    <t>Reposición Terminales MFC x S</t>
  </si>
  <si>
    <t>Unificación de Tecnología en</t>
  </si>
  <si>
    <t>Optimización de Sistemas de E</t>
  </si>
  <si>
    <t>Modernización en la Red Secun</t>
  </si>
  <si>
    <t>Reingenieria en Servicio al C</t>
  </si>
  <si>
    <t>Desarrollo de Sistemas de Pag</t>
  </si>
  <si>
    <t>Centro de Atención Personaliz</t>
  </si>
  <si>
    <t>Ampliación Completación de Ll</t>
  </si>
  <si>
    <t>ESTRUCTURA DE OPERACION Y GEST</t>
  </si>
  <si>
    <t>Actualización Laboratorio de</t>
  </si>
  <si>
    <t>Ampliación y Modernización La</t>
  </si>
  <si>
    <t>Cuarta Etapa Adecuación Sede</t>
  </si>
  <si>
    <t>Adecuación Centrales Telefóni</t>
  </si>
  <si>
    <t>Planificación de Requerimient</t>
  </si>
  <si>
    <t>Gestión Unificada de Platafor</t>
  </si>
  <si>
    <t>Inventario de la Red de Plant</t>
  </si>
  <si>
    <t>Fase II Centro de Gestión</t>
  </si>
  <si>
    <t>Sistema de Recolección de Dat</t>
  </si>
  <si>
    <t>Integración de Aplicaciones F</t>
  </si>
  <si>
    <t>OPERATIVIZACION DEL POT</t>
  </si>
  <si>
    <t>Plan Canalizaciones y Redes P</t>
  </si>
  <si>
    <t>331110101-7268</t>
  </si>
  <si>
    <t>331110101-7270</t>
  </si>
  <si>
    <t>Laboratorio de Cultura Ciudadana</t>
  </si>
  <si>
    <t>331110210-7178</t>
  </si>
  <si>
    <t>331110210-7179</t>
  </si>
  <si>
    <t>Compra de Tierras</t>
  </si>
  <si>
    <t>Habilitación de superlotes</t>
  </si>
  <si>
    <t>331110210-7209</t>
  </si>
  <si>
    <t>Desarrollo de proyectos urbanísticos asociativos</t>
  </si>
  <si>
    <t>331110318-7271</t>
  </si>
  <si>
    <t>Gestión de demanda de vicienda de interés social</t>
  </si>
  <si>
    <t>331110733-7201</t>
  </si>
  <si>
    <t>331110734-7272</t>
  </si>
  <si>
    <t>Modelo para la promoción de vivienda de interés social</t>
  </si>
  <si>
    <t>331110101-1194</t>
  </si>
  <si>
    <t>Televisión educativa y cultural, deportiva y de salud</t>
  </si>
  <si>
    <t>331110103-1186</t>
  </si>
  <si>
    <t>Operación del canal de televisión de Bogotá</t>
  </si>
  <si>
    <t>331110733-7061</t>
  </si>
  <si>
    <t>331110733-7062</t>
  </si>
  <si>
    <t>331110733-7063</t>
  </si>
  <si>
    <t>331110733-7064</t>
  </si>
  <si>
    <t>331110733-7065</t>
  </si>
  <si>
    <t>331110733-7066</t>
  </si>
  <si>
    <t>331110101-7266</t>
  </si>
  <si>
    <t>Capacitación sistemasTransmilenio</t>
  </si>
  <si>
    <t>331110211-7223</t>
  </si>
  <si>
    <t>331110211-7251</t>
  </si>
  <si>
    <t>Operación y control del sistema Transmilenio</t>
  </si>
  <si>
    <t>Gestión de infraestructura del Transporte Público</t>
  </si>
  <si>
    <t>331110733-7225</t>
  </si>
  <si>
    <t>331110630-7187</t>
  </si>
  <si>
    <t>Estrategia pedagógica Gerencial</t>
  </si>
  <si>
    <t>331110207-7330</t>
  </si>
  <si>
    <t>Pedagogía para gestión comunitaria</t>
  </si>
  <si>
    <t>331110210-7331</t>
  </si>
  <si>
    <t>331110210-7332</t>
  </si>
  <si>
    <t>331110210-7333</t>
  </si>
  <si>
    <t>331110210-7334</t>
  </si>
  <si>
    <t>331110210-7335</t>
  </si>
  <si>
    <t>Renovación del sistema acueducto</t>
  </si>
  <si>
    <t>Rehabilitación sistema alcantarillado sanitario</t>
  </si>
  <si>
    <t>Construcción subsistema de abastecimiento</t>
  </si>
  <si>
    <t>Construcción subsistema dis.  en acueducto</t>
  </si>
  <si>
    <t>Construcción subsistema recolección tratamiento</t>
  </si>
  <si>
    <t>Atención eficiente al cliente</t>
  </si>
  <si>
    <t>331110211-7336</t>
  </si>
  <si>
    <t>331110212-7337</t>
  </si>
  <si>
    <t>Plan de control de pérdidas</t>
  </si>
  <si>
    <t>331110318-7338</t>
  </si>
  <si>
    <t>331110318-7339</t>
  </si>
  <si>
    <t>Construcción redes locales para el servicio</t>
  </si>
  <si>
    <t>Corredores de Transporte Alternativo - Ciclorrutas</t>
  </si>
  <si>
    <t>Estudios de Desarrollo del Plan Vial de Transporte</t>
  </si>
  <si>
    <t>Infraestructura para el Transporte Público</t>
  </si>
  <si>
    <t>Ampliación y Mejorameinto de la Malla Vial</t>
  </si>
  <si>
    <t>Expansión y Mantenimiento del Sistema Integral de Control de Tránsito en Bogotá</t>
  </si>
  <si>
    <t>Mantenimiento del Espacio Público</t>
  </si>
  <si>
    <t>Mantenimiento Puentes Peatonales y Vehiculares</t>
  </si>
  <si>
    <t>Construcción Puentes Peatonales y Vehiculares</t>
  </si>
  <si>
    <t>Construcción del Espacio Público</t>
  </si>
  <si>
    <t>331110212</t>
  </si>
  <si>
    <t>Plataforma integral de servicios</t>
  </si>
  <si>
    <t>Limpieza Urbana - Interventoría</t>
  </si>
  <si>
    <t>Adecuación Nuevo Relleno - Interventoría</t>
  </si>
  <si>
    <t>Gestión a la Prestación del Servicio de Alumbrado Público en Bogotá</t>
  </si>
  <si>
    <t>Gestión para el Servicio Público de Aseo en Bogotá, D.C.</t>
  </si>
  <si>
    <t>Disposición y Tratamiento de Residuos Sólidos no Aprovechables</t>
  </si>
  <si>
    <t>331100727-6090</t>
  </si>
  <si>
    <t>Fortalecimiento Institucional de la Gestión Ambiental en Bogotá</t>
  </si>
  <si>
    <t>331100727-6094</t>
  </si>
  <si>
    <t>Fortalecimiento de la función institucional de la STT</t>
  </si>
  <si>
    <t>331100727-6102</t>
  </si>
  <si>
    <t>Modernización y actualización de equipos</t>
  </si>
  <si>
    <t>331100727-6125</t>
  </si>
  <si>
    <t>Sistema de valorización</t>
  </si>
  <si>
    <t>331100727-6127</t>
  </si>
  <si>
    <t>Compra de equipos, hardware y software</t>
  </si>
  <si>
    <t>331100727-6175</t>
  </si>
  <si>
    <t>Desarrollo del talento humano</t>
  </si>
  <si>
    <t>331100727-6186</t>
  </si>
  <si>
    <t>Construcciópn centro de investigaciones, información y control</t>
  </si>
  <si>
    <t>331100727-6187</t>
  </si>
  <si>
    <t>Mejoramiento a la gestión del DAPD</t>
  </si>
  <si>
    <t>331100727-6196</t>
  </si>
  <si>
    <t>Desarrollo de la Dirección del sistema de seguridad social en salud</t>
  </si>
  <si>
    <t>331100727-6204</t>
  </si>
  <si>
    <t>Diseño y organización de Archivos Institucionales y construcción del Archivo Distrital</t>
  </si>
  <si>
    <t>331100727-6205</t>
  </si>
  <si>
    <t>Apoyo institucional</t>
  </si>
  <si>
    <t>331100727-6210</t>
  </si>
  <si>
    <t>Adecuación y dotación de la sede</t>
  </si>
  <si>
    <t>331100727-6219</t>
  </si>
  <si>
    <t>Apoyo institucional (convenio STT y policía nacional)</t>
  </si>
  <si>
    <t>331100727-7013</t>
  </si>
  <si>
    <t>Sistema de información DAAC</t>
  </si>
  <si>
    <t>331100727-7014</t>
  </si>
  <si>
    <t>Modernización institucional del DACD</t>
  </si>
  <si>
    <t>331100727-7027</t>
  </si>
  <si>
    <t>Consolidación del sistema de comunicación Distrital y local</t>
  </si>
  <si>
    <t>331100727-7028</t>
  </si>
  <si>
    <t>Creación del sistema distrital de información para la prevención y atención de emergencias</t>
  </si>
  <si>
    <t>331100727-7032</t>
  </si>
  <si>
    <t>Adecuación de la infraestructura física técnica e informática</t>
  </si>
  <si>
    <t>331100727-7050</t>
  </si>
  <si>
    <t>Asesorías, convenios y contratos para el cumplimiento de la misión institucional</t>
  </si>
  <si>
    <t>331100727-7051</t>
  </si>
  <si>
    <t>Capacitación, inducción y reinducción</t>
  </si>
  <si>
    <t>331100727-7061</t>
  </si>
  <si>
    <t>Reposición equipos de sistemas</t>
  </si>
  <si>
    <t>331100727-7062</t>
  </si>
  <si>
    <t>Adecuación área de archivo y correspondencia</t>
  </si>
  <si>
    <t>331100727-7063</t>
  </si>
  <si>
    <t>Estudios de mercado</t>
  </si>
  <si>
    <t>331100727-7064</t>
  </si>
  <si>
    <t>Reposición equipos diferentes a sistemas</t>
  </si>
  <si>
    <t>331100727-7065</t>
  </si>
  <si>
    <t>Reposición parque automotor</t>
  </si>
  <si>
    <t>331100727-7066</t>
  </si>
  <si>
    <t>Adquisición de software y hardware</t>
  </si>
  <si>
    <t>Adecuación Instrumental Física y Técnica de la Orquesta Filarmónica de Bogotá</t>
  </si>
  <si>
    <t>331100727-7089</t>
  </si>
  <si>
    <t>Apoyo institucional para aumentar la eficiencia en la gestión del Sector Gobierno</t>
  </si>
  <si>
    <t>331100727-7090</t>
  </si>
  <si>
    <t>Diseño e implantación de mecanismos que garanticen la transparencia en la Función Pública, mediante el fortalecimiento y</t>
  </si>
  <si>
    <t>331100727-7091</t>
  </si>
  <si>
    <t>Formación para el mejoramiento de gestión de los funcionarios del Sector Gobierno</t>
  </si>
  <si>
    <t>331100727-7092</t>
  </si>
  <si>
    <t>Descongestión de procesos policivos represados en Localidades</t>
  </si>
  <si>
    <t>331100727-7096</t>
  </si>
  <si>
    <t>Fortalecimiento de la gestión pública del nuevo milenio</t>
  </si>
  <si>
    <t>331100727-7097</t>
  </si>
  <si>
    <t>Adecuación tecnológica y logística de la Subsecretaría de Vivienda</t>
  </si>
  <si>
    <t>331100727-7103</t>
  </si>
  <si>
    <t>Optimización tecnológica y operativa</t>
  </si>
  <si>
    <t>331100727-7104</t>
  </si>
  <si>
    <t>Intervención de plazas de mercado</t>
  </si>
  <si>
    <t>331100727-7105</t>
  </si>
  <si>
    <t>Adecuación administrativa institucional</t>
  </si>
  <si>
    <t>331100727-7106</t>
  </si>
  <si>
    <t>Manejo integral de cementerios</t>
  </si>
  <si>
    <t>331100727-7107</t>
  </si>
  <si>
    <t>Promoción y seguimiento de acciones para la eficiencia y transparencia administrativa</t>
  </si>
  <si>
    <t>331100727-7108</t>
  </si>
  <si>
    <t>Sistema único de información de personal</t>
  </si>
  <si>
    <t>331100727-7109</t>
  </si>
  <si>
    <t>Dotación y mejora del espacio físico y de la infraestructura locativa</t>
  </si>
  <si>
    <t>Actualización y Desarrollo de Urbanizaciones, Proyectos y Procedimientos</t>
  </si>
  <si>
    <t>331100727-7118</t>
  </si>
  <si>
    <t>Modernización institucional del Distrito Capital</t>
  </si>
  <si>
    <t>331100727-7147</t>
  </si>
  <si>
    <t>Remodelación, adecuación y modernización sedes administrativas</t>
  </si>
  <si>
    <t>331100727-7148</t>
  </si>
  <si>
    <t>Formación y capacitación de funcionarios</t>
  </si>
  <si>
    <t>331100727-7160</t>
  </si>
  <si>
    <t>Fortalecimiento institucional</t>
  </si>
  <si>
    <t>331100727-7170</t>
  </si>
  <si>
    <t>Capacitación, Gestión Humana, cambio cultural y mejoramiento continúo</t>
  </si>
  <si>
    <t>331100727-7171</t>
  </si>
  <si>
    <t>331100727-7172</t>
  </si>
  <si>
    <t>Sistemas de información y modernización tecnológica</t>
  </si>
  <si>
    <t>331100727-7183</t>
  </si>
  <si>
    <t>Creación y puesta en marcha de la unidad de gestión del programa BID</t>
  </si>
  <si>
    <t>331100727-7190</t>
  </si>
  <si>
    <t>Diseño e implantación del sistema de gestión y resultado del Plan de Desarrollo</t>
  </si>
  <si>
    <t>331100727-7195</t>
  </si>
  <si>
    <t>Operación de centros educativos - OCED</t>
  </si>
  <si>
    <t>331100727-7199</t>
  </si>
  <si>
    <t>Atención al contribuyente</t>
  </si>
  <si>
    <t>331100727-7201</t>
  </si>
  <si>
    <t>Adecuación y dotación institucional</t>
  </si>
  <si>
    <t>331100727-7216</t>
  </si>
  <si>
    <t>Comunicación institucional de la Secretaría de Educación</t>
  </si>
  <si>
    <t>331100727-7219</t>
  </si>
  <si>
    <t>Adecuación tecnológica y logística de la Imprenta Distrital</t>
  </si>
  <si>
    <t>331100727-7221</t>
  </si>
  <si>
    <t>Construcción, dotación y organización documental del archivo de la Secretaría de Hacienda</t>
  </si>
  <si>
    <t>331100727-7225</t>
  </si>
  <si>
    <t>331100727-7233</t>
  </si>
  <si>
    <t>Apoyo administrativo para la Unidad Ejecutiva Local UEL</t>
  </si>
  <si>
    <t>Diseño e Implementación de un Sistema Integrado de Administración Documental para FAVIDI</t>
  </si>
  <si>
    <t>331100727-7241</t>
  </si>
  <si>
    <t>Construcción, dotación y organización documental del archivo del DASC</t>
  </si>
  <si>
    <t>331100727-7248</t>
  </si>
  <si>
    <t>Consolidación del sistema de administración documental del IDU</t>
  </si>
  <si>
    <t>331100727-7249</t>
  </si>
  <si>
    <t>Gestión ambiental de proyectos IDU</t>
  </si>
  <si>
    <t>331100728</t>
  </si>
  <si>
    <t>Modernización del Sistema Financiero del Distrito.</t>
  </si>
  <si>
    <t>331100728-1110</t>
  </si>
  <si>
    <t>Capacitación para la generación y fortalecimiento de Cultura Hacendaria</t>
  </si>
  <si>
    <t>Pago de Cesantías</t>
  </si>
  <si>
    <t>331100728-6018</t>
  </si>
  <si>
    <t>Diseño, montaje y puesta en marcha del sistema integrado de información</t>
  </si>
  <si>
    <t>331110211-5054</t>
  </si>
  <si>
    <t>331110211-5056</t>
  </si>
  <si>
    <t>331110211-7018</t>
  </si>
  <si>
    <t>331110211-7041</t>
  </si>
  <si>
    <t>331110211-7048</t>
  </si>
  <si>
    <t>331110211-7254</t>
  </si>
  <si>
    <t>331110211-7259</t>
  </si>
  <si>
    <t>331110211-7263</t>
  </si>
  <si>
    <t>331110211-7265</t>
  </si>
  <si>
    <t>331110211-7277</t>
  </si>
  <si>
    <t>331110212-7099</t>
  </si>
  <si>
    <t>331110212-7101</t>
  </si>
  <si>
    <t>331110212-7384</t>
  </si>
  <si>
    <t>331110212-7385</t>
  </si>
  <si>
    <t>331110212-7386</t>
  </si>
  <si>
    <t>331110212-7387</t>
  </si>
  <si>
    <t>331110212-7388</t>
  </si>
  <si>
    <t>331110212-7389</t>
  </si>
  <si>
    <t>331110213-7023</t>
  </si>
  <si>
    <t>331110213-7250</t>
  </si>
  <si>
    <t>331110213-7295</t>
  </si>
  <si>
    <t>331110213-7410</t>
  </si>
  <si>
    <t>331110314-4179</t>
  </si>
  <si>
    <t>331110314-6020</t>
  </si>
  <si>
    <t>331110314-7021</t>
  </si>
  <si>
    <t>331110314-7055</t>
  </si>
  <si>
    <t>331110314-7191</t>
  </si>
  <si>
    <t>331110314-7305</t>
  </si>
  <si>
    <t>331110314-7306</t>
  </si>
  <si>
    <t>331110314-7352</t>
  </si>
  <si>
    <t>331110315-1177</t>
  </si>
  <si>
    <t>331110315-4006</t>
  </si>
  <si>
    <t>331110315-4007</t>
  </si>
  <si>
    <t>331110315-4009</t>
  </si>
  <si>
    <t>331110315-4011</t>
  </si>
  <si>
    <t>331110315-4012</t>
  </si>
  <si>
    <t>331110315-4013</t>
  </si>
  <si>
    <t>331110315-4016</t>
  </si>
  <si>
    <t>331110315-4017</t>
  </si>
  <si>
    <t>331110315-7056</t>
  </si>
  <si>
    <t>331110315-7217</t>
  </si>
  <si>
    <t>331110315-7243</t>
  </si>
  <si>
    <t>331110315-7296</t>
  </si>
  <si>
    <t>331110315-7297</t>
  </si>
  <si>
    <t>331110315-7307</t>
  </si>
  <si>
    <t>331110315-7308</t>
  </si>
  <si>
    <t>331110315-7309</t>
  </si>
  <si>
    <t>331110315-7310</t>
  </si>
  <si>
    <t>331110315-7311</t>
  </si>
  <si>
    <t>331110315-7312</t>
  </si>
  <si>
    <t>331110315-7313</t>
  </si>
  <si>
    <t>331110315-7353</t>
  </si>
  <si>
    <t>331110316-7194</t>
  </si>
  <si>
    <t>331110316-7314</t>
  </si>
  <si>
    <t>331110316-7361</t>
  </si>
  <si>
    <t>331110317-4014</t>
  </si>
  <si>
    <t>331110317-7362</t>
  </si>
  <si>
    <t>331110318-3075</t>
  </si>
  <si>
    <t>331110318-4132</t>
  </si>
  <si>
    <t>331110318-7328</t>
  </si>
  <si>
    <t>331110632</t>
  </si>
  <si>
    <t>Desarmarnos para el amor</t>
  </si>
  <si>
    <t>Creación y Fortalecimiento de las Comisarías de Familia de Bogotá</t>
  </si>
  <si>
    <t>Creación y Fortalecimiento de Unidades de Mediación y Conciliación de Bogotá</t>
  </si>
  <si>
    <t>Atención Integral a Niños y Niñas Victimas de Delitos Sexuales y de las Peores Formas de Explotación</t>
  </si>
  <si>
    <t>Redes para la Democracia Familiar</t>
  </si>
  <si>
    <t>3311107</t>
  </si>
  <si>
    <t>Gestión Pública Admirable</t>
  </si>
  <si>
    <t>331110733</t>
  </si>
  <si>
    <t>Administración a la medida</t>
  </si>
  <si>
    <t>Sostenimiento de la Red de Participación Educativa</t>
  </si>
  <si>
    <t>Restauración y Mantenimiento Edificio Liévano</t>
  </si>
  <si>
    <t>Diseño, Montaje y Puesta en Marcha del Sistema Integrado de Información</t>
  </si>
  <si>
    <t>Dotación y Sistematización de las Oficinas del Despacho del Alcalde y la Secretaría General y Apoyo a la Comisión Distrital de Sistemas</t>
  </si>
  <si>
    <t>Fortalecimiento de la Función Institucional de la STT</t>
  </si>
  <si>
    <t>Dotación y Sistematización de la Personería</t>
  </si>
  <si>
    <t>Compra de Equipos Hardware y Software</t>
  </si>
  <si>
    <t>Desarrollo del Talento Humano</t>
  </si>
  <si>
    <t>Mejoramiento a la Gestión del DAPD</t>
  </si>
  <si>
    <t>Sostenibilidad del Sistema de Información Geográfico SIG DAPD</t>
  </si>
  <si>
    <t>Construcción y Dotación del Archivo Distrital</t>
  </si>
  <si>
    <t>Apoyo Institucional</t>
  </si>
  <si>
    <t>Optimización Tecnológica y Operativa</t>
  </si>
  <si>
    <t>Adecuación Administrativa Institucional</t>
  </si>
  <si>
    <t>Sistema Unico de Información de Personal - SUIP</t>
  </si>
  <si>
    <t>Dotación y Mejora del Espacio Físico y de la Infraestructura Locativa</t>
  </si>
  <si>
    <t>Diseño e Implantación del Sistema de Gestión y Resultados del Plan de Desarrollo</t>
  </si>
  <si>
    <t>Fortalecimeinto del Sistema Contable Público del Distrito Capital</t>
  </si>
  <si>
    <t>Construcción, Dotación y Organización Documental del Archivo de la Secretaría de Hacienda</t>
  </si>
  <si>
    <t>Gestión de Activos y Pasivos</t>
  </si>
  <si>
    <t>IDU Eficiente</t>
  </si>
  <si>
    <t>Mejores por Bogotá</t>
  </si>
  <si>
    <t>Fortalecimiento Institucional del Sistema Ambiental Distrital</t>
  </si>
  <si>
    <t>331110734</t>
  </si>
  <si>
    <t>POT: Orden para la armonía</t>
  </si>
  <si>
    <t>Formulación y Desarrollo de Mecanismos de Gestión para el Ordenamiento Territorial de Bogotá D.C.</t>
  </si>
  <si>
    <t>Formulación de Lineamientos Urbanísticos para la Planificación del Area Urbana de Bogotá</t>
  </si>
  <si>
    <t>Apoyo Administrativo para la Unidad Ejecutiva Local UEL - IDU</t>
  </si>
  <si>
    <t>331110735</t>
  </si>
  <si>
    <t>Cultura de la pobidad y del control social</t>
  </si>
  <si>
    <t>Comunicación Institucional de la Secretaría de Educación</t>
  </si>
  <si>
    <t>Fortalecimiento de la Relación de la Administración del D.C., con los Habitantes de Bogotá y sus Organizaciones</t>
  </si>
  <si>
    <t>331110736</t>
  </si>
  <si>
    <t>Servimos al ciudadano</t>
  </si>
  <si>
    <t>Optimización de la Calidad del Servicio al Ciudadano y Fortalecimeinto de los CADES</t>
  </si>
  <si>
    <t>Control Gubernamental a Entidades sin Animo de Lucro</t>
  </si>
  <si>
    <t>Mapa Digital de Bogotá D.C.</t>
  </si>
  <si>
    <t>Actualización y Conservación Catastral de Bogotá D.C.</t>
  </si>
  <si>
    <t>Materialización de Nomenclatura</t>
  </si>
  <si>
    <t>Modernización Institucional DACD</t>
  </si>
  <si>
    <t>331110733-7181</t>
  </si>
  <si>
    <t>Modernización Procesos Administrativos</t>
  </si>
  <si>
    <t>31101253</t>
  </si>
  <si>
    <t>Adecuación Tecnológica y Logística de la Imprenta Distrital</t>
  </si>
  <si>
    <t>Dotación y Organización Documental del Archivo del Departamento Administrativo del Servicio Civil Distrital</t>
  </si>
  <si>
    <t>Calidad y Calidez en los Servicios DABS</t>
  </si>
  <si>
    <t>Fortalecimiento Institucional para el Control Ciudadano de la Calidad Ambiental</t>
  </si>
  <si>
    <t>331110737</t>
  </si>
  <si>
    <t>Localidades fuertes</t>
  </si>
  <si>
    <t>Apoyo a la Modernización de las Localidades</t>
  </si>
  <si>
    <t>Fortalecimiento de la Gestión Democrática en las Localidades</t>
  </si>
  <si>
    <t>Fortalecimiento del Proceso de Descentralización y Apoyo a la Planeación Local</t>
  </si>
  <si>
    <t>Fortalecimiento Institucional para la Descentralización de la Gestión Ambiental</t>
  </si>
  <si>
    <t>332</t>
  </si>
  <si>
    <t>TRANSFERENCIAS PARA INVERSION</t>
  </si>
  <si>
    <t>33201</t>
  </si>
  <si>
    <t>Establecimientos Públicos</t>
  </si>
  <si>
    <t>3320102</t>
  </si>
  <si>
    <t>3320104</t>
  </si>
  <si>
    <t>3320105</t>
  </si>
  <si>
    <t>Fopae</t>
  </si>
  <si>
    <t>3320106</t>
  </si>
  <si>
    <t>3320107</t>
  </si>
  <si>
    <t>3320110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</si>
  <si>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</si>
  <si>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</si>
  <si>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</si>
  <si>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</si>
  <si>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</si>
  <si>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</si>
  <si>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3320116</t>
  </si>
  <si>
    <t>3320117</t>
  </si>
  <si>
    <t>3320118</t>
  </si>
  <si>
    <t>3320119</t>
  </si>
  <si>
    <t>IDEP</t>
  </si>
  <si>
    <t>33202</t>
  </si>
  <si>
    <t>3320202</t>
  </si>
  <si>
    <t>E.A.A.B.</t>
  </si>
  <si>
    <t>332020201</t>
  </si>
  <si>
    <t>Santa Fe I y Desmarginalización</t>
  </si>
  <si>
    <t>332020202</t>
  </si>
  <si>
    <t>Humedal Juan Amarillo y parque Aguadora - San Rafael</t>
  </si>
  <si>
    <t>3320203</t>
  </si>
  <si>
    <t>Corporación Autónoma Regional CAR</t>
  </si>
  <si>
    <t>3320204</t>
  </si>
  <si>
    <t>Fondo de Asistencia Pública</t>
  </si>
  <si>
    <t>3320205</t>
  </si>
  <si>
    <t>Metrovivienda</t>
  </si>
  <si>
    <t>3320206</t>
  </si>
  <si>
    <t>Plan de Gestión Ambiental</t>
  </si>
  <si>
    <t>3320207</t>
  </si>
  <si>
    <t>Situado Fiscal - Aportes Patronales</t>
  </si>
  <si>
    <t>3320208</t>
  </si>
  <si>
    <t>3320209</t>
  </si>
  <si>
    <t>Canal Capital</t>
  </si>
  <si>
    <t>3320210</t>
  </si>
  <si>
    <t>3320211</t>
  </si>
  <si>
    <t>Empresa de Renovación Urbana (Creación)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</si>
  <si>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</si>
  <si>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</si>
  <si>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</si>
  <si>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</si>
  <si>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</si>
  <si>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</si>
  <si>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</si>
  <si>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Fe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</si>
  <si>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</si>
  <si>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</si>
  <si>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</si>
  <si>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</si>
  <si>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</si>
  <si>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</si>
  <si>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</si>
  <si>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</si>
  <si>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</si>
  <si>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</si>
  <si>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</si>
  <si>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</si>
  <si>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</si>
  <si>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Engativa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</si>
  <si>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</si>
  <si>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</si>
  <si>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</si>
  <si>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</si>
  <si>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</si>
  <si>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</si>
  <si>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</si>
  <si>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</si>
  <si>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</si>
  <si>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</si>
  <si>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</si>
  <si>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</si>
  <si>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</si>
  <si>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</si>
  <si>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</si>
  <si>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</si>
  <si>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</si>
  <si>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</si>
  <si>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</si>
  <si>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Sumapaz</t>
  </si>
  <si>
    <t>3320213</t>
  </si>
  <si>
    <t>Préstamos a empleados</t>
  </si>
  <si>
    <t>3320214</t>
  </si>
  <si>
    <t>Aportes:</t>
  </si>
  <si>
    <t>332021401</t>
  </si>
  <si>
    <t>Fondo de Pensiones</t>
  </si>
  <si>
    <t>332021402</t>
  </si>
  <si>
    <t>Estudio de Estratificación</t>
  </si>
  <si>
    <t>332021403</t>
  </si>
  <si>
    <t>Otros Aportes</t>
  </si>
  <si>
    <t>333</t>
  </si>
  <si>
    <t>DEFICIT COMPROMISOS VIGENCIA ANTERIOR</t>
  </si>
  <si>
    <t>334</t>
  </si>
  <si>
    <t>335</t>
  </si>
  <si>
    <t>34</t>
  </si>
  <si>
    <t>DISPONIBILIDAD FINAL</t>
  </si>
  <si>
    <t>3</t>
  </si>
  <si>
    <t>TOTAL EGRESOS</t>
  </si>
  <si>
    <t>331100104-3075</t>
  </si>
  <si>
    <t>331100104-7027</t>
  </si>
  <si>
    <t>331100104-7111</t>
  </si>
  <si>
    <t>331100106-4132</t>
  </si>
  <si>
    <t>331100106-7214</t>
  </si>
  <si>
    <t>331100207-4144</t>
  </si>
  <si>
    <t>331100207-4150</t>
  </si>
  <si>
    <t>331100207-4284</t>
  </si>
  <si>
    <t>331100207-7077</t>
  </si>
  <si>
    <t>331100207-7113</t>
  </si>
  <si>
    <t>331100207-7114</t>
  </si>
  <si>
    <t>331100207-7115</t>
  </si>
  <si>
    <t>331100208-6200</t>
  </si>
  <si>
    <t>331100208-7250</t>
  </si>
  <si>
    <t>331100209-4006</t>
  </si>
  <si>
    <t>331100209-4007</t>
  </si>
  <si>
    <t>331100209-4009</t>
  </si>
  <si>
    <t>331100209-4012</t>
  </si>
  <si>
    <t>331100209-4013</t>
  </si>
  <si>
    <t>331100209-4014</t>
  </si>
  <si>
    <t>331100209-4016</t>
  </si>
  <si>
    <t>331100209-4017</t>
  </si>
  <si>
    <t>331100209-6201</t>
  </si>
  <si>
    <t>331100209-7054</t>
  </si>
  <si>
    <t>331100209-7055</t>
  </si>
  <si>
    <t>331100209-7056</t>
  </si>
  <si>
    <t>331100209-7194</t>
  </si>
  <si>
    <t>331100209-7243</t>
  </si>
  <si>
    <t>331100310-7038</t>
  </si>
  <si>
    <t>331100311-7059</t>
  </si>
  <si>
    <t>331100417-3064</t>
  </si>
  <si>
    <t>331100621-6049</t>
  </si>
  <si>
    <t>331100621-6133</t>
  </si>
  <si>
    <t>331100621-6134</t>
  </si>
  <si>
    <t>331100621-6135</t>
  </si>
  <si>
    <t>331100621-6136</t>
  </si>
  <si>
    <t>331100621-6185</t>
  </si>
  <si>
    <t>331100621-7093</t>
  </si>
  <si>
    <t>331100621-7196</t>
  </si>
  <si>
    <t>331100623-2006</t>
  </si>
  <si>
    <t>331100623-4011</t>
  </si>
  <si>
    <t>331100623-4021</t>
  </si>
  <si>
    <t>331100623-4037</t>
  </si>
  <si>
    <t>331100624-1147</t>
  </si>
  <si>
    <t>331100727-7067</t>
  </si>
  <si>
    <t>331100727-7112</t>
  </si>
  <si>
    <t>331100727-7238</t>
  </si>
  <si>
    <t>331100728-4138</t>
  </si>
  <si>
    <t>331100728-6159</t>
  </si>
  <si>
    <t>331110101-1165</t>
  </si>
  <si>
    <t>331110101-7081</t>
  </si>
  <si>
    <t>331110101-7083</t>
  </si>
  <si>
    <t>331110101-7403</t>
  </si>
  <si>
    <t>331110101-7381</t>
  </si>
  <si>
    <t>331110101-7280</t>
  </si>
  <si>
    <t>331110101-7279</t>
  </si>
  <si>
    <t>331110101-7229</t>
  </si>
  <si>
    <t>331110102-4037</t>
  </si>
  <si>
    <t>331110102-6049</t>
  </si>
  <si>
    <t>331110102-6133</t>
  </si>
  <si>
    <t>331110102-6134</t>
  </si>
  <si>
    <t>331110102-6135</t>
  </si>
  <si>
    <t>331110102-6136</t>
  </si>
  <si>
    <t>331110102-6185</t>
  </si>
  <si>
    <t>331110102-6219</t>
  </si>
  <si>
    <t>331110102-7082</t>
  </si>
  <si>
    <t>331110102-7084</t>
  </si>
  <si>
    <t>331110102-7085</t>
  </si>
  <si>
    <t>331110102-7086</t>
  </si>
  <si>
    <t>331110102-7093</t>
  </si>
  <si>
    <t>331110102-7094</t>
  </si>
  <si>
    <t>331110102-7183</t>
  </si>
  <si>
    <t>331110102-7196</t>
  </si>
  <si>
    <t>331110102-7253</t>
  </si>
  <si>
    <t>331110103-1110</t>
  </si>
  <si>
    <t>331110103-7132</t>
  </si>
  <si>
    <t>331110103-7199</t>
  </si>
  <si>
    <t>331110103-7400</t>
  </si>
  <si>
    <t>331110104-7087</t>
  </si>
  <si>
    <t>331110104-7088</t>
  </si>
  <si>
    <t>331110104-7282</t>
  </si>
  <si>
    <t>331110104-7283</t>
  </si>
  <si>
    <t>331110104-7284</t>
  </si>
  <si>
    <t>331110104-7304</t>
  </si>
  <si>
    <t>331110104-7404</t>
  </si>
  <si>
    <t>331110104-</t>
  </si>
  <si>
    <t>331110105-6122</t>
  </si>
  <si>
    <t>3311101057012</t>
  </si>
  <si>
    <t>331110105-7192</t>
  </si>
  <si>
    <t>331110105-7215</t>
  </si>
  <si>
    <t>331110105-7285</t>
  </si>
  <si>
    <t>331110105-7286</t>
  </si>
  <si>
    <t>331110105-7349</t>
  </si>
  <si>
    <t>331110105-7350</t>
  </si>
  <si>
    <t>331110105-7405</t>
  </si>
  <si>
    <t>331110106-1147</t>
  </si>
  <si>
    <t>331110106-3076</t>
  </si>
  <si>
    <t>331110106-4233</t>
  </si>
  <si>
    <t>331110106-7031</t>
  </si>
  <si>
    <t>331110106-7032</t>
  </si>
  <si>
    <t>331110106-7067</t>
  </si>
  <si>
    <t>331110106-7287</t>
  </si>
  <si>
    <t>331110106-7288</t>
  </si>
  <si>
    <t>331110106-7289</t>
  </si>
  <si>
    <t>331110106-7290</t>
  </si>
  <si>
    <t>331110106-7291</t>
  </si>
  <si>
    <t>331110106-7345</t>
  </si>
  <si>
    <t>331110106-7346</t>
  </si>
  <si>
    <t>331110106-7359</t>
  </si>
  <si>
    <t>331110207-4021</t>
  </si>
  <si>
    <t>331110207-7293</t>
  </si>
  <si>
    <t>331110207-7351</t>
  </si>
  <si>
    <t>331110207-7360</t>
  </si>
  <si>
    <t>331110208-7024</t>
  </si>
  <si>
    <t>331110208-7406</t>
  </si>
  <si>
    <t>331110208-7407</t>
  </si>
  <si>
    <t>331110209-7119</t>
  </si>
  <si>
    <t>331110209-7294</t>
  </si>
  <si>
    <t>331110210-7020</t>
  </si>
  <si>
    <t>331110210-7193</t>
  </si>
  <si>
    <t>331110210-7262</t>
  </si>
  <si>
    <t>331110210-7373</t>
  </si>
  <si>
    <t>331110210-7382</t>
  </si>
  <si>
    <t>331110210-7383</t>
  </si>
  <si>
    <t>331110210-7401</t>
  </si>
  <si>
    <t>331110210-7408</t>
  </si>
  <si>
    <t>CODIGO</t>
  </si>
  <si>
    <t>CUENTA</t>
  </si>
  <si>
    <t>INICIAL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</si>
  <si>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</si>
  <si>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</si>
  <si>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</si>
  <si>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</si>
  <si>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</si>
  <si>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</si>
  <si>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</si>
  <si>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</si>
  <si>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</si>
  <si>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</si>
  <si>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</si>
  <si>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</si>
  <si>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</si>
  <si>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</si>
  <si>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</si>
  <si>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</si>
  <si>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</si>
  <si>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</si>
  <si>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</si>
  <si>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</si>
  <si>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</si>
  <si>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</si>
  <si>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</si>
  <si>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</si>
  <si>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</si>
  <si>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</si>
  <si>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</si>
  <si>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</si>
  <si>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</si>
  <si>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</si>
  <si>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</si>
  <si>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</si>
  <si>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</si>
  <si>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</si>
  <si>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</si>
  <si>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</si>
  <si>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</si>
  <si>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</si>
  <si>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</si>
  <si>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</si>
  <si>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</si>
  <si>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</si>
  <si>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</si>
  <si>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</si>
  <si>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</si>
  <si>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</si>
  <si>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</si>
  <si>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</si>
  <si>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</si>
  <si>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</si>
  <si>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</si>
  <si>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</si>
  <si>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</si>
  <si>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</si>
  <si>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</si>
  <si>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</si>
  <si>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3110125</t>
  </si>
  <si>
    <t>Convenciones Colectivas o Convenios</t>
  </si>
  <si>
    <t>31101251</t>
  </si>
  <si>
    <t>Personal Administrativo</t>
  </si>
  <si>
    <t>31101252</t>
  </si>
  <si>
    <t>Jornal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</si>
  <si>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</si>
  <si>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</si>
  <si>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</si>
  <si>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</si>
  <si>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</si>
  <si>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</si>
  <si>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</si>
  <si>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</si>
  <si>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</si>
  <si>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</si>
  <si>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</si>
  <si>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</si>
  <si>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</si>
  <si>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</si>
  <si>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</si>
  <si>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</si>
  <si>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</si>
  <si>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</si>
  <si>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</si>
  <si>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</si>
  <si>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</si>
  <si>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</si>
  <si>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</si>
  <si>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</si>
  <si>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</si>
  <si>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</si>
  <si>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</si>
  <si>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</si>
  <si>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</si>
  <si>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</si>
  <si>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</si>
  <si>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</si>
  <si>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</si>
  <si>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</si>
  <si>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</si>
  <si>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</si>
  <si>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</si>
  <si>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</si>
  <si>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</si>
  <si>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</si>
  <si>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Recuperación de las Plazas de Mercado para la Eficiente y Competitiva Prestación del Servicio</t>
  </si>
  <si>
    <t>Gestión Total de los Cementerios y Hornos Crematorios Distritales</t>
  </si>
  <si>
    <t>Racionalización del Uso de la Propiedad Inmobiliaria Distrital</t>
  </si>
  <si>
    <t>Ecosistemas Estratégicos y Biodiversidad: Vigilancia y Control de la Ocupación Ilegal del Sistema de Areas Protegidas</t>
  </si>
  <si>
    <t>331110211</t>
  </si>
  <si>
    <t>Movilidad inteligente</t>
  </si>
  <si>
    <t>Recuperación y Mantenimiento de la Malla Vial</t>
  </si>
  <si>
    <t>MILES DE PESOS</t>
  </si>
  <si>
    <t>EJECUCION PRESUPUESTAL CONSOLIDADA</t>
  </si>
  <si>
    <t>CONTRALORIA DE BOGOTA</t>
  </si>
  <si>
    <t>DIRECCION DE ECONOMIA Y FINANZAS</t>
  </si>
  <si>
    <t>SUBDIRECCION DE ANALISIS ECONOMICO Y</t>
  </si>
  <si>
    <t>ESTADISTICAS FISCALES</t>
  </si>
  <si>
    <t>MODIFICACIONES</t>
  </si>
  <si>
    <t>PART.</t>
  </si>
  <si>
    <t>AUTORIZADOS</t>
  </si>
  <si>
    <t>GIROS</t>
  </si>
  <si>
    <t>EJEC.</t>
  </si>
  <si>
    <t>RESERVAS</t>
  </si>
  <si>
    <t>EJECUCION</t>
  </si>
  <si>
    <t>PPTAL</t>
  </si>
  <si>
    <t>% DE</t>
  </si>
  <si>
    <t>331100209-7191</t>
  </si>
  <si>
    <t>Administración y análisis del sistema de selección de beneficiarios del SISBEN</t>
  </si>
  <si>
    <t>Atención Alimenticia a los Asistidos</t>
  </si>
  <si>
    <t>331100209-7217</t>
  </si>
  <si>
    <t>Atención para el bienestar del adulto mayor en pobreza en Bogotá</t>
  </si>
  <si>
    <t>Servicios de Apoyo Operativo y de Seguridad a las Unidades Educativas de Idipron</t>
  </si>
  <si>
    <t>331100209-7220</t>
  </si>
  <si>
    <t>Atención a persona vinculadas al trabajo sexual</t>
  </si>
  <si>
    <t>331100209-7250</t>
  </si>
  <si>
    <t>Aseguramiento en salud y atención a vinculados</t>
  </si>
  <si>
    <t>3311003</t>
  </si>
  <si>
    <t>Ciudad a Escala Humana</t>
  </si>
  <si>
    <t>331100310</t>
  </si>
  <si>
    <t>Recuperación, mejoramiento y ampliación del espacio público.</t>
  </si>
  <si>
    <t>331100310-3019</t>
  </si>
  <si>
    <t>Puentes peatonales</t>
  </si>
  <si>
    <t>331100310-3027</t>
  </si>
  <si>
    <t>Adecuación zona bajo puentes peatonales</t>
  </si>
  <si>
    <t>331100310-3032</t>
  </si>
  <si>
    <t>Eje ambiental Avenida Jiménez</t>
  </si>
  <si>
    <t>331100310-3054</t>
  </si>
  <si>
    <t>Programas de estacionamiento: factibilidad, estructuración, diseño, construcción y operación</t>
  </si>
  <si>
    <t>331100310-3081</t>
  </si>
  <si>
    <t>Construcción de Alamedas</t>
  </si>
  <si>
    <t>331100310-7015</t>
  </si>
  <si>
    <t xml:space="preserve">Identificación de potencialidades, acciones y proyectos estratégicos para la recuperación, ampliación y mejoramiento </t>
  </si>
  <si>
    <t>331100310-7034</t>
  </si>
  <si>
    <t>Control de calidad para mejoramiento obras del espacio público - Uso del subsuelo</t>
  </si>
  <si>
    <t>331100310-7035</t>
  </si>
  <si>
    <t>Recuperación  y mantenimiento zonas verdes</t>
  </si>
  <si>
    <t>331100310-7036</t>
  </si>
  <si>
    <t>Mantenimiento puentes peatonales</t>
  </si>
  <si>
    <t>331100310-7037</t>
  </si>
  <si>
    <t>Andenes, separadores y sardineles</t>
  </si>
  <si>
    <t>Cuadrillas del Espacio Público</t>
  </si>
  <si>
    <t>331100310-7077</t>
  </si>
  <si>
    <t>Red Distrital de Bibliotecas</t>
  </si>
  <si>
    <t>331100310-7081</t>
  </si>
  <si>
    <t>Fomento a la organización, formulación y/o reubicación vendedores ambulantes</t>
  </si>
  <si>
    <t>331100310-7125</t>
  </si>
  <si>
    <t>Implementación del plan de estacionamientos y parqueos en Bogotá</t>
  </si>
  <si>
    <t>331100310-7135</t>
  </si>
  <si>
    <t>Diseño, construcción y adquisición, remodelación, dotación de espacios académicos y culturales</t>
  </si>
  <si>
    <t>331100311</t>
  </si>
  <si>
    <t>Recuperación, mejoramiento y ampliación de parques, infraestructura recreativa, deportiva y ecosistemas estratégicos.</t>
  </si>
  <si>
    <t>331100311-2002</t>
  </si>
  <si>
    <t>Construcción  Parque Embalse San Rafael</t>
  </si>
  <si>
    <t>331100311-2004</t>
  </si>
  <si>
    <t>Manejo y conservación de ecosistemas urbanos</t>
  </si>
  <si>
    <t>331100311-2005</t>
  </si>
  <si>
    <t>Protección humedales zonas de ronda</t>
  </si>
  <si>
    <t>331100311-2007</t>
  </si>
  <si>
    <t>Compra de terrenos y obras de adecuación y atención de emergencias</t>
  </si>
  <si>
    <t>331100311-2021</t>
  </si>
  <si>
    <t>Reforestación y protección de cuencas</t>
  </si>
  <si>
    <t>331100311-3011</t>
  </si>
  <si>
    <t>Desarrollo infraestructura de parques y escenarios</t>
  </si>
  <si>
    <t>Planificación y Fomento de la Arbolización de la Malla Verde Urbana, Parques y Areas de Influencia</t>
  </si>
  <si>
    <t>331100312</t>
  </si>
  <si>
    <t>Administración del espacio público y de la infraestructura recreativa y deportiva.</t>
  </si>
  <si>
    <t>331100312-3076</t>
  </si>
  <si>
    <t>Proyección y administración del sistema distrital de parques y escenarios</t>
  </si>
  <si>
    <t>331100312-7098</t>
  </si>
  <si>
    <t>Interventoria del servicio de alumbrado público</t>
  </si>
  <si>
    <t>331100312-7227</t>
  </si>
  <si>
    <t>Administración y saneamiento del espacio público</t>
  </si>
  <si>
    <t>331100312-7228</t>
  </si>
  <si>
    <t>Sistemas de información patrimonio inmobiliario</t>
  </si>
  <si>
    <t>331100313</t>
  </si>
  <si>
    <t>Control y mitigación del impacto ambiental.</t>
  </si>
  <si>
    <t>331100313-2017</t>
  </si>
  <si>
    <t>Construcción y operación de las plantas de tratamiento de El Salitre, Fucha y Tunjuelito</t>
  </si>
  <si>
    <t>331100313-5001</t>
  </si>
  <si>
    <t>Control Efluentes industriales</t>
  </si>
  <si>
    <t>331100313-5039</t>
  </si>
  <si>
    <t>Asistencia técnica y transferencia de tecnología</t>
  </si>
  <si>
    <t>331100313-5050</t>
  </si>
  <si>
    <t>Control de contaminación ambiental por emisión de gases en vehículos automotores</t>
  </si>
  <si>
    <t>331100313-5051</t>
  </si>
  <si>
    <t>Control de la contaminación y el deterioro ambiental</t>
  </si>
  <si>
    <t>3311004</t>
  </si>
  <si>
    <t>Movilidad</t>
  </si>
  <si>
    <t>331100414</t>
  </si>
  <si>
    <t>Desarrollo del sistema integrado de transporte masivo..</t>
  </si>
  <si>
    <t>331100414-5007</t>
  </si>
  <si>
    <t>Corredores preferenciales de transporte público - Troncales</t>
  </si>
  <si>
    <t>331100414-7041</t>
  </si>
  <si>
    <t>Infraestructura para el transporte público</t>
  </si>
  <si>
    <t>331100414-7223</t>
  </si>
  <si>
    <t>Operación y control del sistemas de Transporte</t>
  </si>
  <si>
    <t>331100414-7251</t>
  </si>
  <si>
    <t>Gestión de la infraestructura del Transporte público</t>
  </si>
  <si>
    <t>331100415</t>
  </si>
  <si>
    <t>Construcción de ciclo rutas.</t>
  </si>
  <si>
    <t>331100415-5056</t>
  </si>
  <si>
    <t>Corredores de transporte alternativo - Ciclorutas</t>
  </si>
  <si>
    <t>331100416</t>
  </si>
  <si>
    <t>Fortalecimiento del manejo de tráfico.</t>
  </si>
  <si>
    <t>331100416-7042</t>
  </si>
  <si>
    <t>Ampliación y mantenimiento de la red semafórica</t>
  </si>
  <si>
    <t>331100416-7043</t>
  </si>
  <si>
    <t>Expansión y mantenimiento del sistema de señalización de la ciudad</t>
  </si>
  <si>
    <t>331100417</t>
  </si>
  <si>
    <t>Adecuación de la infraestructura vial.</t>
  </si>
  <si>
    <t>Consolidación Red Vial</t>
  </si>
  <si>
    <t>331100417-5004</t>
  </si>
  <si>
    <t>Avenida Longitudinal de Occidente</t>
  </si>
  <si>
    <t>331100417-5005</t>
  </si>
  <si>
    <t>Avenida Ciudad de Cali</t>
  </si>
  <si>
    <t>Sistema de Reciclaje Mejorado para Bogotá</t>
  </si>
  <si>
    <t>Manejo y Tratamiento de Escombros en el Distrito</t>
  </si>
  <si>
    <t>Diagnóstico del Servicio de Gas Domiciliario en el Distrito Capital</t>
  </si>
  <si>
    <t>331110213</t>
  </si>
  <si>
    <t>Unidos para competir y vivir mejor</t>
  </si>
  <si>
    <t>Formulación de Lineamientos para la Planificación de Areas Rurales, Cascos Veredales y Relación con los Municipios de la Región</t>
  </si>
  <si>
    <t>Construcción de Vías Regionales</t>
  </si>
  <si>
    <t>Promoción Turística</t>
  </si>
  <si>
    <t>Desarrollo Rural Sostenible: Desarrollo de Prácticas y Sistemas de Aprovechamiento Agropecuario Sostenible</t>
  </si>
  <si>
    <t>3311103</t>
  </si>
  <si>
    <t>Justicia Social</t>
  </si>
  <si>
    <t>331110314</t>
  </si>
  <si>
    <t>Ubiquémonos para la solidaridad</t>
  </si>
  <si>
    <t>Desarrollo de Programas de Educación Especial</t>
  </si>
  <si>
    <t>Monitoreo y Estratificación Distrital</t>
  </si>
  <si>
    <t>Identificación, Análisis y Caracterización de la Situación Social de Bogotá D.C.</t>
  </si>
  <si>
    <t>Sistemática Investigación del Fenómeno Callejero</t>
  </si>
  <si>
    <t>Administración y Análisis del Sistema de Selección de Beneficiarios, SISBEN</t>
  </si>
  <si>
    <t>Identificados/as para la Equidad</t>
  </si>
  <si>
    <t>Oir - Ciudadanía</t>
  </si>
  <si>
    <t>Sistema de Información de la Acción Comunal</t>
  </si>
  <si>
    <t>331110315</t>
  </si>
  <si>
    <t>Bogotá ciudad fraterna</t>
  </si>
  <si>
    <t>Protección y Promoción de los Derechos Humanos</t>
  </si>
  <si>
    <t>Dotación y Renovación de Equipos en Casas y Dependencias del Idipron</t>
  </si>
  <si>
    <t>Construcción de Centros Múltiples en Barrios muy Pobres</t>
  </si>
  <si>
    <t>Atención Diversificada al Fenómeno Callejero Mediante Construcción de Pequeñas Aldeas en el Vichada</t>
  </si>
  <si>
    <t>Alfabetización y Capacitación Integral a la Población Callejera</t>
  </si>
  <si>
    <t>Atención Integral a Jóvenes Trapecistas</t>
  </si>
  <si>
    <t>Promoción Cultural y Artística de la Población Callejera como Herramienta de Cambio</t>
  </si>
  <si>
    <t>Operación Amistad Atención Primaria a Niños y Jóvenes de la Calle</t>
  </si>
  <si>
    <t>Atención para el Bienestar del Adulto Mayor en Pobreza en Bogotá</t>
  </si>
  <si>
    <t>Tejedores de Sociedad, Componente Artístico</t>
  </si>
  <si>
    <t>Cultura en Común</t>
  </si>
  <si>
    <t>Talentos y Oportunidades para la Generación de Ingresos</t>
  </si>
  <si>
    <t>Centros Amar de Integración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</si>
</sst>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"/>
  </numFmts>
  <fonts count="7">
    <font>
      <sz val="10"/>
      <name val="Arial"/>
      <family val="0"/>
    </font>
    <font>
      <b/>
      <sz val="10"/>
      <name val="Arial"/>
      <family val="0"/>
    </font>
    <font>
      <sz val="10"/>
      <name val="ee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justify" vertical="center"/>
    </xf>
    <xf numFmtId="3" fontId="0" fillId="0" borderId="2" xfId="0" applyNumberFormat="1" applyFont="1" applyBorder="1" applyAlignment="1" quotePrefix="1">
      <alignment horizontal="left" vertical="justify"/>
    </xf>
    <xf numFmtId="3" fontId="0" fillId="0" borderId="2" xfId="0" applyNumberFormat="1" applyFont="1" applyBorder="1" applyAlignment="1" quotePrefix="1">
      <alignment horizontal="justify" vertical="center"/>
    </xf>
    <xf numFmtId="3" fontId="0" fillId="0" borderId="2" xfId="0" applyNumberFormat="1" applyFont="1" applyBorder="1" applyAlignment="1" quotePrefix="1">
      <alignment horizontal="left" vertical="center"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80" fontId="1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181" fontId="1" fillId="0" borderId="1" xfId="0" applyNumberFormat="1" applyFont="1" applyBorder="1" applyAlignment="1" applyProtection="1">
      <alignment/>
      <protection/>
    </xf>
    <xf numFmtId="181" fontId="1" fillId="0" borderId="2" xfId="0" applyNumberFormat="1" applyFont="1" applyBorder="1" applyAlignment="1" applyProtection="1">
      <alignment/>
      <protection/>
    </xf>
    <xf numFmtId="181" fontId="0" fillId="0" borderId="2" xfId="0" applyNumberFormat="1" applyFont="1" applyBorder="1" applyAlignment="1" applyProtection="1">
      <alignment/>
      <protection/>
    </xf>
    <xf numFmtId="3" fontId="1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2" borderId="12" xfId="0" applyNumberFormat="1" applyFont="1" applyFill="1" applyBorder="1" applyAlignment="1">
      <alignment/>
    </xf>
    <xf numFmtId="180" fontId="1" fillId="2" borderId="12" xfId="0" applyNumberFormat="1" applyFont="1" applyFill="1" applyBorder="1" applyAlignment="1">
      <alignment/>
    </xf>
    <xf numFmtId="181" fontId="1" fillId="2" borderId="8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2" borderId="13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9" xfId="0" applyNumberFormat="1" applyFont="1" applyBorder="1" applyAlignment="1" quotePrefix="1">
      <alignment horizontal="right" vertical="center"/>
    </xf>
    <xf numFmtId="3" fontId="1" fillId="0" borderId="9" xfId="0" applyNumberFormat="1" applyFont="1" applyBorder="1" applyAlignment="1">
      <alignment wrapText="1"/>
    </xf>
    <xf numFmtId="180" fontId="1" fillId="0" borderId="19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right" vertical="center"/>
    </xf>
    <xf numFmtId="3" fontId="0" fillId="0" borderId="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49" fontId="0" fillId="2" borderId="4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jecuci&#243;n%20julio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1">
          <cell r="A1" t="str">
            <v>CODIGO</v>
          </cell>
          <cell r="B1" t="str">
            <v>CUENTA</v>
          </cell>
          <cell r="C1" t="str">
            <v>PPTO_INIC</v>
          </cell>
          <cell r="D1" t="str">
            <v>PPTO_MOD_M</v>
          </cell>
          <cell r="E1" t="str">
            <v>PPTO_MOD_A</v>
          </cell>
          <cell r="F1" t="str">
            <v>PPTO_DEF</v>
          </cell>
          <cell r="G1" t="str">
            <v>ACDO_MES</v>
          </cell>
          <cell r="H1" t="str">
            <v>ACDO_ACUM</v>
          </cell>
          <cell r="I1" t="str">
            <v>DISP_ACORD</v>
          </cell>
          <cell r="J1" t="str">
            <v>GIRO_MES</v>
          </cell>
          <cell r="K1" t="str">
            <v>GIRO_ACUM</v>
          </cell>
          <cell r="L1" t="str">
            <v>COMPROMISO</v>
          </cell>
          <cell r="M1" t="str">
            <v>TOTAL_EJEC</v>
          </cell>
          <cell r="N1" t="str">
            <v>SDO_ACDO</v>
          </cell>
          <cell r="O1" t="str">
            <v>SDO_PPTO</v>
          </cell>
          <cell r="P1" t="str">
            <v>SLD_DISPO</v>
          </cell>
          <cell r="Q1" t="str">
            <v>CR_MES</v>
          </cell>
          <cell r="R1" t="str">
            <v>PPTO_SUSP</v>
          </cell>
        </row>
        <row r="2">
          <cell r="A2" t="str">
            <v>3</v>
          </cell>
          <cell r="B2" t="str">
            <v>GASTOS</v>
          </cell>
          <cell r="C2">
            <v>1387525800000</v>
          </cell>
          <cell r="D2">
            <v>0</v>
          </cell>
          <cell r="E2">
            <v>113321605645.55</v>
          </cell>
          <cell r="F2">
            <v>1500847405645.55</v>
          </cell>
          <cell r="G2">
            <v>261930706000</v>
          </cell>
          <cell r="H2">
            <v>1022769056850.58</v>
          </cell>
          <cell r="I2">
            <v>478078348794.97</v>
          </cell>
          <cell r="J2">
            <v>162664344254.53</v>
          </cell>
          <cell r="K2">
            <v>769392240765.69</v>
          </cell>
          <cell r="L2">
            <v>1096601934239.12</v>
          </cell>
          <cell r="M2">
            <v>1096601934239.12</v>
          </cell>
          <cell r="N2">
            <v>253376816084.89</v>
          </cell>
          <cell r="O2">
            <v>357444771406.43</v>
          </cell>
          <cell r="P2">
            <v>138393577180.23</v>
          </cell>
          <cell r="Q2">
            <v>46603402028.69</v>
          </cell>
          <cell r="R2">
            <v>-101856706330.92</v>
          </cell>
        </row>
        <row r="3">
          <cell r="A3" t="str">
            <v>31</v>
          </cell>
          <cell r="B3" t="str">
            <v>GASTOS DE FUNCIONAMTO</v>
          </cell>
          <cell r="C3">
            <v>716831600000</v>
          </cell>
          <cell r="D3">
            <v>0</v>
          </cell>
          <cell r="E3">
            <v>70046146774.17</v>
          </cell>
          <cell r="F3">
            <v>786877746774.17</v>
          </cell>
          <cell r="G3">
            <v>42147091000</v>
          </cell>
          <cell r="H3">
            <v>532030168000</v>
          </cell>
          <cell r="I3">
            <v>254847578774.17</v>
          </cell>
          <cell r="J3">
            <v>40407555829.73</v>
          </cell>
          <cell r="K3">
            <v>431439575978.38</v>
          </cell>
          <cell r="L3">
            <v>644821133582.69</v>
          </cell>
          <cell r="M3">
            <v>644821133582.69</v>
          </cell>
          <cell r="N3">
            <v>100590592021.62</v>
          </cell>
          <cell r="O3">
            <v>133504313191.48</v>
          </cell>
          <cell r="P3">
            <v>56728386343</v>
          </cell>
          <cell r="Q3">
            <v>38594437337.26</v>
          </cell>
          <cell r="R3">
            <v>-9162444363.25</v>
          </cell>
        </row>
        <row r="4">
          <cell r="A4" t="str">
            <v>311</v>
          </cell>
          <cell r="B4" t="str">
            <v>ADMINISTRATIVOS</v>
          </cell>
          <cell r="C4">
            <v>275878700000</v>
          </cell>
          <cell r="D4">
            <v>810349214</v>
          </cell>
          <cell r="E4">
            <v>-460871283.85</v>
          </cell>
          <cell r="F4">
            <v>275417828716.15</v>
          </cell>
          <cell r="G4">
            <v>15102825000</v>
          </cell>
          <cell r="H4">
            <v>153488342625</v>
          </cell>
          <cell r="I4">
            <v>121929486091.15</v>
          </cell>
          <cell r="J4">
            <v>17292008544.77</v>
          </cell>
          <cell r="K4">
            <v>123932686296.8</v>
          </cell>
          <cell r="L4">
            <v>225541201676.96</v>
          </cell>
          <cell r="M4">
            <v>225541201676.96</v>
          </cell>
          <cell r="N4">
            <v>29555656328.2</v>
          </cell>
          <cell r="O4">
            <v>47589927039.19</v>
          </cell>
          <cell r="P4">
            <v>18377682351.6</v>
          </cell>
          <cell r="Q4">
            <v>3899499111.98</v>
          </cell>
          <cell r="R4">
            <v>-2286700000</v>
          </cell>
        </row>
        <row r="5">
          <cell r="A5" t="str">
            <v>31101</v>
          </cell>
          <cell r="B5" t="str">
            <v>SERVICIOS PERSONALES</v>
          </cell>
          <cell r="C5">
            <v>41832100000</v>
          </cell>
          <cell r="D5">
            <v>0</v>
          </cell>
          <cell r="E5">
            <v>-1730000000</v>
          </cell>
          <cell r="F5">
            <v>40102100000</v>
          </cell>
          <cell r="G5">
            <v>2123700000</v>
          </cell>
          <cell r="H5">
            <v>22565300000</v>
          </cell>
          <cell r="I5">
            <v>17536800000</v>
          </cell>
          <cell r="J5">
            <v>2196599370</v>
          </cell>
          <cell r="K5">
            <v>18590018744.38</v>
          </cell>
          <cell r="L5">
            <v>37316250835.38</v>
          </cell>
          <cell r="M5">
            <v>37316250835.38</v>
          </cell>
          <cell r="N5">
            <v>3975281255.62</v>
          </cell>
          <cell r="O5">
            <v>2785849164.62</v>
          </cell>
          <cell r="P5">
            <v>1137643621</v>
          </cell>
          <cell r="Q5">
            <v>63626544</v>
          </cell>
          <cell r="R5">
            <v>0</v>
          </cell>
        </row>
        <row r="6">
          <cell r="A6" t="str">
            <v>3110101</v>
          </cell>
          <cell r="B6" t="str">
            <v>Suel.Personal Nomina</v>
          </cell>
          <cell r="C6">
            <v>25082600000</v>
          </cell>
          <cell r="D6">
            <v>0</v>
          </cell>
          <cell r="E6">
            <v>0</v>
          </cell>
          <cell r="F6">
            <v>25082600000</v>
          </cell>
          <cell r="G6">
            <v>1148000000</v>
          </cell>
          <cell r="H6">
            <v>12335600000</v>
          </cell>
          <cell r="I6">
            <v>12747000000</v>
          </cell>
          <cell r="J6">
            <v>1646806968</v>
          </cell>
          <cell r="K6">
            <v>11939316004</v>
          </cell>
          <cell r="L6">
            <v>24000000000</v>
          </cell>
          <cell r="M6">
            <v>24000000000</v>
          </cell>
          <cell r="N6">
            <v>396283996</v>
          </cell>
          <cell r="O6">
            <v>1082600000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3110102</v>
          </cell>
          <cell r="B7" t="str">
            <v>Suel.Perso.Supernumerario</v>
          </cell>
          <cell r="C7">
            <v>4000000000</v>
          </cell>
          <cell r="D7">
            <v>0</v>
          </cell>
          <cell r="E7">
            <v>-1350000000</v>
          </cell>
          <cell r="F7">
            <v>2650000000</v>
          </cell>
          <cell r="G7">
            <v>317100000</v>
          </cell>
          <cell r="H7">
            <v>2314500000</v>
          </cell>
          <cell r="I7">
            <v>335500000</v>
          </cell>
          <cell r="J7">
            <v>148206348</v>
          </cell>
          <cell r="K7">
            <v>846880154</v>
          </cell>
          <cell r="L7">
            <v>1810000000</v>
          </cell>
          <cell r="M7">
            <v>1810000000</v>
          </cell>
          <cell r="N7">
            <v>1467619846</v>
          </cell>
          <cell r="O7">
            <v>840000000</v>
          </cell>
          <cell r="P7">
            <v>840000000</v>
          </cell>
          <cell r="Q7">
            <v>0</v>
          </cell>
          <cell r="R7">
            <v>0</v>
          </cell>
        </row>
        <row r="8">
          <cell r="A8" t="str">
            <v>3110105</v>
          </cell>
          <cell r="B8" t="str">
            <v>Horas Extras</v>
          </cell>
          <cell r="C8">
            <v>599200000</v>
          </cell>
          <cell r="D8">
            <v>0</v>
          </cell>
          <cell r="E8">
            <v>0</v>
          </cell>
          <cell r="F8">
            <v>599200000</v>
          </cell>
          <cell r="G8">
            <v>49900000</v>
          </cell>
          <cell r="H8">
            <v>349700000</v>
          </cell>
          <cell r="I8">
            <v>249500000</v>
          </cell>
          <cell r="J8">
            <v>28328897</v>
          </cell>
          <cell r="K8">
            <v>233036211</v>
          </cell>
          <cell r="L8">
            <v>599200000</v>
          </cell>
          <cell r="M8">
            <v>599200000</v>
          </cell>
          <cell r="N8">
            <v>116663789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3110106</v>
          </cell>
          <cell r="B9" t="str">
            <v>Subsidio de Transporte</v>
          </cell>
          <cell r="C9">
            <v>309600000</v>
          </cell>
          <cell r="D9">
            <v>0</v>
          </cell>
          <cell r="E9">
            <v>0</v>
          </cell>
          <cell r="F9">
            <v>309600000</v>
          </cell>
          <cell r="G9">
            <v>25800000</v>
          </cell>
          <cell r="H9">
            <v>180600000</v>
          </cell>
          <cell r="I9">
            <v>129000000</v>
          </cell>
          <cell r="J9">
            <v>22783748</v>
          </cell>
          <cell r="K9">
            <v>169211124</v>
          </cell>
          <cell r="L9">
            <v>309600000</v>
          </cell>
          <cell r="M9">
            <v>309600000</v>
          </cell>
          <cell r="N9">
            <v>11388876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3110107</v>
          </cell>
          <cell r="B10" t="str">
            <v>Subsidio de Alimentacion</v>
          </cell>
          <cell r="C10">
            <v>636800000</v>
          </cell>
          <cell r="D10">
            <v>0</v>
          </cell>
          <cell r="E10">
            <v>0</v>
          </cell>
          <cell r="F10">
            <v>636800000</v>
          </cell>
          <cell r="G10">
            <v>53100000</v>
          </cell>
          <cell r="H10">
            <v>371300000</v>
          </cell>
          <cell r="I10">
            <v>265500000</v>
          </cell>
          <cell r="J10">
            <v>44125428</v>
          </cell>
          <cell r="K10">
            <v>328664336</v>
          </cell>
          <cell r="L10">
            <v>636800000</v>
          </cell>
          <cell r="M10">
            <v>636800000</v>
          </cell>
          <cell r="N10">
            <v>42635664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3110111</v>
          </cell>
          <cell r="B11" t="str">
            <v>Prima Semestral</v>
          </cell>
          <cell r="C11">
            <v>1769400000</v>
          </cell>
          <cell r="D11">
            <v>0</v>
          </cell>
          <cell r="E11">
            <v>0</v>
          </cell>
          <cell r="F11">
            <v>1769400000</v>
          </cell>
          <cell r="G11">
            <v>15600000</v>
          </cell>
          <cell r="H11">
            <v>1691400000</v>
          </cell>
          <cell r="I11">
            <v>78000000</v>
          </cell>
          <cell r="J11">
            <v>528164</v>
          </cell>
          <cell r="K11">
            <v>1329864742</v>
          </cell>
          <cell r="L11">
            <v>1769400000</v>
          </cell>
          <cell r="M11">
            <v>1769400000</v>
          </cell>
          <cell r="N11">
            <v>361535258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3110113</v>
          </cell>
          <cell r="B12" t="str">
            <v>Prima de Navidad</v>
          </cell>
          <cell r="C12">
            <v>2133000000</v>
          </cell>
          <cell r="D12">
            <v>0</v>
          </cell>
          <cell r="E12">
            <v>0</v>
          </cell>
          <cell r="F12">
            <v>2133000000</v>
          </cell>
          <cell r="G12">
            <v>18700000</v>
          </cell>
          <cell r="H12">
            <v>130600000</v>
          </cell>
          <cell r="I12">
            <v>2002400000</v>
          </cell>
          <cell r="J12">
            <v>2878259</v>
          </cell>
          <cell r="K12">
            <v>40629525</v>
          </cell>
          <cell r="L12">
            <v>2000000000</v>
          </cell>
          <cell r="M12">
            <v>2000000000</v>
          </cell>
          <cell r="N12">
            <v>89970475</v>
          </cell>
          <cell r="O12">
            <v>133000000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3110114</v>
          </cell>
          <cell r="B13" t="str">
            <v>Prima de Vacaciones</v>
          </cell>
          <cell r="C13">
            <v>2912800000</v>
          </cell>
          <cell r="D13">
            <v>0</v>
          </cell>
          <cell r="E13">
            <v>-100000000</v>
          </cell>
          <cell r="F13">
            <v>2812800000</v>
          </cell>
          <cell r="G13">
            <v>334100000</v>
          </cell>
          <cell r="H13">
            <v>1538300000</v>
          </cell>
          <cell r="I13">
            <v>1274500000</v>
          </cell>
          <cell r="J13">
            <v>160280964</v>
          </cell>
          <cell r="K13">
            <v>914515290</v>
          </cell>
          <cell r="L13">
            <v>2400000000</v>
          </cell>
          <cell r="M13">
            <v>2400000000</v>
          </cell>
          <cell r="N13">
            <v>623784710</v>
          </cell>
          <cell r="O13">
            <v>412800000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3110120</v>
          </cell>
          <cell r="B14" t="str">
            <v>OTRAS PRIMAS Y BONIFICA.</v>
          </cell>
          <cell r="C14">
            <v>2662500000</v>
          </cell>
          <cell r="D14">
            <v>0</v>
          </cell>
          <cell r="E14">
            <v>-680000000</v>
          </cell>
          <cell r="F14">
            <v>1982500000</v>
          </cell>
          <cell r="G14">
            <v>35400000</v>
          </cell>
          <cell r="H14">
            <v>1791100000</v>
          </cell>
          <cell r="I14">
            <v>191400000</v>
          </cell>
          <cell r="J14">
            <v>48553834</v>
          </cell>
          <cell r="K14">
            <v>1569800058.38</v>
          </cell>
          <cell r="L14">
            <v>1789395262.38</v>
          </cell>
          <cell r="M14">
            <v>1789395262.38</v>
          </cell>
          <cell r="N14">
            <v>221299941.62</v>
          </cell>
          <cell r="O14">
            <v>193104737.62</v>
          </cell>
          <cell r="P14">
            <v>193104737</v>
          </cell>
          <cell r="Q14">
            <v>63626544</v>
          </cell>
          <cell r="R14">
            <v>0</v>
          </cell>
        </row>
        <row r="15">
          <cell r="A15" t="str">
            <v>311012001</v>
          </cell>
          <cell r="B15" t="str">
            <v>Gastos Funerarios</v>
          </cell>
          <cell r="C15">
            <v>28200000</v>
          </cell>
          <cell r="D15">
            <v>0</v>
          </cell>
          <cell r="E15">
            <v>0</v>
          </cell>
          <cell r="F15">
            <v>28200000</v>
          </cell>
          <cell r="G15">
            <v>3600000</v>
          </cell>
          <cell r="H15">
            <v>11800000</v>
          </cell>
          <cell r="I15">
            <v>16400000</v>
          </cell>
          <cell r="J15">
            <v>2043457</v>
          </cell>
          <cell r="K15">
            <v>9346038</v>
          </cell>
          <cell r="L15">
            <v>27466789</v>
          </cell>
          <cell r="M15">
            <v>27466789</v>
          </cell>
          <cell r="N15">
            <v>2453962</v>
          </cell>
          <cell r="O15">
            <v>733211</v>
          </cell>
          <cell r="P15">
            <v>733211</v>
          </cell>
          <cell r="Q15">
            <v>9435789</v>
          </cell>
          <cell r="R15">
            <v>0</v>
          </cell>
        </row>
        <row r="16">
          <cell r="A16" t="str">
            <v>311012002</v>
          </cell>
          <cell r="B16" t="str">
            <v>Bonificacion Escolar</v>
          </cell>
          <cell r="C16">
            <v>16000000</v>
          </cell>
          <cell r="D16">
            <v>0</v>
          </cell>
          <cell r="E16">
            <v>0</v>
          </cell>
          <cell r="F16">
            <v>16000000</v>
          </cell>
          <cell r="G16">
            <v>0</v>
          </cell>
          <cell r="H16">
            <v>16000000</v>
          </cell>
          <cell r="I16">
            <v>0</v>
          </cell>
          <cell r="J16">
            <v>0</v>
          </cell>
          <cell r="K16">
            <v>11624856</v>
          </cell>
          <cell r="L16">
            <v>16000000</v>
          </cell>
          <cell r="M16">
            <v>16000000</v>
          </cell>
          <cell r="N16">
            <v>4375144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311012003</v>
          </cell>
          <cell r="B17" t="str">
            <v>Becas a Empleados</v>
          </cell>
          <cell r="C17">
            <v>173300000</v>
          </cell>
          <cell r="D17">
            <v>0</v>
          </cell>
          <cell r="E17">
            <v>0</v>
          </cell>
          <cell r="F17">
            <v>173300000</v>
          </cell>
          <cell r="G17">
            <v>0</v>
          </cell>
          <cell r="H17">
            <v>86900000</v>
          </cell>
          <cell r="I17">
            <v>86400000</v>
          </cell>
          <cell r="J17">
            <v>0</v>
          </cell>
          <cell r="K17">
            <v>51861077</v>
          </cell>
          <cell r="L17">
            <v>51861077</v>
          </cell>
          <cell r="M17">
            <v>51861077</v>
          </cell>
          <cell r="N17">
            <v>35038923</v>
          </cell>
          <cell r="O17">
            <v>121438923</v>
          </cell>
          <cell r="P17">
            <v>121438923</v>
          </cell>
          <cell r="Q17">
            <v>0</v>
          </cell>
          <cell r="R17">
            <v>0</v>
          </cell>
        </row>
        <row r="18">
          <cell r="A18" t="str">
            <v>311012004</v>
          </cell>
          <cell r="B18" t="str">
            <v>Prima de Semana Santa</v>
          </cell>
          <cell r="C18">
            <v>105700000</v>
          </cell>
          <cell r="D18">
            <v>0</v>
          </cell>
          <cell r="E18">
            <v>0</v>
          </cell>
          <cell r="F18">
            <v>105700000</v>
          </cell>
          <cell r="G18">
            <v>0</v>
          </cell>
          <cell r="H18">
            <v>105700000</v>
          </cell>
          <cell r="I18">
            <v>0</v>
          </cell>
          <cell r="J18">
            <v>0</v>
          </cell>
          <cell r="K18">
            <v>77574976</v>
          </cell>
          <cell r="L18">
            <v>105700000</v>
          </cell>
          <cell r="M18">
            <v>105700000</v>
          </cell>
          <cell r="N18">
            <v>28125024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311012005</v>
          </cell>
          <cell r="B19" t="str">
            <v>Casa Carcel del Conductor</v>
          </cell>
          <cell r="C19">
            <v>25000000</v>
          </cell>
          <cell r="D19">
            <v>0</v>
          </cell>
          <cell r="E19">
            <v>0</v>
          </cell>
          <cell r="F19">
            <v>25000000</v>
          </cell>
          <cell r="G19">
            <v>0</v>
          </cell>
          <cell r="H19">
            <v>25000000</v>
          </cell>
          <cell r="I19">
            <v>0</v>
          </cell>
          <cell r="J19">
            <v>0</v>
          </cell>
          <cell r="K19">
            <v>25000000</v>
          </cell>
          <cell r="L19">
            <v>25000000</v>
          </cell>
          <cell r="M19">
            <v>25000000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311012006</v>
          </cell>
          <cell r="B20" t="str">
            <v>Bonifica.Servi.Prestados</v>
          </cell>
          <cell r="C20">
            <v>125500000</v>
          </cell>
          <cell r="D20">
            <v>0</v>
          </cell>
          <cell r="E20">
            <v>0</v>
          </cell>
          <cell r="F20">
            <v>125500000</v>
          </cell>
          <cell r="G20">
            <v>27300000</v>
          </cell>
          <cell r="H20">
            <v>72000000</v>
          </cell>
          <cell r="I20">
            <v>53500000</v>
          </cell>
          <cell r="J20">
            <v>11157657</v>
          </cell>
          <cell r="K20">
            <v>37804891</v>
          </cell>
          <cell r="L20">
            <v>125500000</v>
          </cell>
          <cell r="M20">
            <v>125500000</v>
          </cell>
          <cell r="N20">
            <v>34195109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311012007</v>
          </cell>
          <cell r="B21" t="str">
            <v>Bonifica.Especial Recreacion</v>
          </cell>
          <cell r="C21">
            <v>22600000</v>
          </cell>
          <cell r="D21">
            <v>0</v>
          </cell>
          <cell r="E21">
            <v>0</v>
          </cell>
          <cell r="F21">
            <v>22600000</v>
          </cell>
          <cell r="G21">
            <v>4500000</v>
          </cell>
          <cell r="H21">
            <v>13600000</v>
          </cell>
          <cell r="I21">
            <v>9000000</v>
          </cell>
          <cell r="J21">
            <v>495516</v>
          </cell>
          <cell r="K21">
            <v>2422279</v>
          </cell>
          <cell r="L21">
            <v>22600000</v>
          </cell>
          <cell r="M21">
            <v>22600000</v>
          </cell>
          <cell r="N21">
            <v>11177721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311012008</v>
          </cell>
          <cell r="B22" t="str">
            <v>Becas Hijos de Empleados</v>
          </cell>
          <cell r="C22">
            <v>171200000</v>
          </cell>
          <cell r="D22">
            <v>0</v>
          </cell>
          <cell r="E22">
            <v>0</v>
          </cell>
          <cell r="F22">
            <v>171200000</v>
          </cell>
          <cell r="G22">
            <v>0</v>
          </cell>
          <cell r="H22">
            <v>171200000</v>
          </cell>
          <cell r="I22">
            <v>0</v>
          </cell>
          <cell r="J22">
            <v>33854755</v>
          </cell>
          <cell r="K22">
            <v>66926645</v>
          </cell>
          <cell r="L22">
            <v>100267397</v>
          </cell>
          <cell r="M22">
            <v>100267397</v>
          </cell>
          <cell r="N22">
            <v>104273355</v>
          </cell>
          <cell r="O22">
            <v>70932603</v>
          </cell>
          <cell r="P22">
            <v>70932603</v>
          </cell>
          <cell r="Q22">
            <v>54190755</v>
          </cell>
          <cell r="R22">
            <v>0</v>
          </cell>
        </row>
        <row r="23">
          <cell r="A23" t="str">
            <v>311012009</v>
          </cell>
          <cell r="B23" t="str">
            <v>Bonificacion por Eficiencia</v>
          </cell>
          <cell r="C23">
            <v>1995000000</v>
          </cell>
          <cell r="D23">
            <v>0</v>
          </cell>
          <cell r="E23">
            <v>-680000000</v>
          </cell>
          <cell r="F23">
            <v>1315000000</v>
          </cell>
          <cell r="G23">
            <v>0</v>
          </cell>
          <cell r="H23">
            <v>1288900000</v>
          </cell>
          <cell r="I23">
            <v>26100000</v>
          </cell>
          <cell r="J23">
            <v>1002449</v>
          </cell>
          <cell r="K23">
            <v>1287239296.38</v>
          </cell>
          <cell r="L23">
            <v>1314999999.38</v>
          </cell>
          <cell r="M23">
            <v>1314999999.38</v>
          </cell>
          <cell r="N23">
            <v>1660703.62</v>
          </cell>
          <cell r="O23">
            <v>0.62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3110121</v>
          </cell>
          <cell r="B24" t="str">
            <v>Vacaciones en Dinero</v>
          </cell>
          <cell r="C24">
            <v>198600000</v>
          </cell>
          <cell r="D24">
            <v>0</v>
          </cell>
          <cell r="E24">
            <v>0</v>
          </cell>
          <cell r="F24">
            <v>198600000</v>
          </cell>
          <cell r="G24">
            <v>16400000</v>
          </cell>
          <cell r="H24">
            <v>186600000</v>
          </cell>
          <cell r="I24">
            <v>12000000</v>
          </cell>
          <cell r="J24">
            <v>12668239</v>
          </cell>
          <cell r="K24">
            <v>164771281</v>
          </cell>
          <cell r="L24">
            <v>198600000</v>
          </cell>
          <cell r="M24">
            <v>198600000</v>
          </cell>
          <cell r="N24">
            <v>21828719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3110122</v>
          </cell>
          <cell r="B25" t="str">
            <v>Qinquenios</v>
          </cell>
          <cell r="C25">
            <v>524000000</v>
          </cell>
          <cell r="D25">
            <v>0</v>
          </cell>
          <cell r="E25">
            <v>0</v>
          </cell>
          <cell r="F25">
            <v>524000000</v>
          </cell>
          <cell r="G25">
            <v>26000000</v>
          </cell>
          <cell r="H25">
            <v>390000000</v>
          </cell>
          <cell r="I25">
            <v>134000000</v>
          </cell>
          <cell r="J25">
            <v>51127484</v>
          </cell>
          <cell r="K25">
            <v>217952228</v>
          </cell>
          <cell r="L25">
            <v>524000000</v>
          </cell>
          <cell r="M25">
            <v>524000000</v>
          </cell>
          <cell r="N25">
            <v>172047772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3110123</v>
          </cell>
          <cell r="B26" t="str">
            <v>Indemnizaciones Laborales</v>
          </cell>
          <cell r="C26">
            <v>1000000000</v>
          </cell>
          <cell r="D26">
            <v>0</v>
          </cell>
          <cell r="E26">
            <v>0</v>
          </cell>
          <cell r="F26">
            <v>1000000000</v>
          </cell>
          <cell r="G26">
            <v>83300000</v>
          </cell>
          <cell r="H26">
            <v>883500000</v>
          </cell>
          <cell r="I26">
            <v>116500000</v>
          </cell>
          <cell r="J26">
            <v>30210872</v>
          </cell>
          <cell r="K26">
            <v>559002620</v>
          </cell>
          <cell r="L26">
            <v>1000000000</v>
          </cell>
          <cell r="M26">
            <v>1000000000</v>
          </cell>
          <cell r="N26">
            <v>324497380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3110124</v>
          </cell>
          <cell r="B27" t="str">
            <v>Conciliaciones</v>
          </cell>
          <cell r="C27">
            <v>0</v>
          </cell>
          <cell r="D27">
            <v>0</v>
          </cell>
          <cell r="E27">
            <v>400000000</v>
          </cell>
          <cell r="F27">
            <v>400000000</v>
          </cell>
          <cell r="G27">
            <v>0</v>
          </cell>
          <cell r="H27">
            <v>400000000</v>
          </cell>
          <cell r="I27">
            <v>0</v>
          </cell>
          <cell r="J27">
            <v>0</v>
          </cell>
          <cell r="K27">
            <v>275655573</v>
          </cell>
          <cell r="L27">
            <v>275655573</v>
          </cell>
          <cell r="M27">
            <v>275655573</v>
          </cell>
          <cell r="N27">
            <v>124344427</v>
          </cell>
          <cell r="O27">
            <v>124344427</v>
          </cell>
          <cell r="P27">
            <v>104538884</v>
          </cell>
          <cell r="Q27">
            <v>0</v>
          </cell>
          <cell r="R27">
            <v>0</v>
          </cell>
        </row>
        <row r="28">
          <cell r="A28" t="str">
            <v>3110199</v>
          </cell>
          <cell r="B28" t="str">
            <v>OTROS GASTOS DE PERSONAL</v>
          </cell>
          <cell r="C28">
            <v>3600000</v>
          </cell>
          <cell r="D28">
            <v>0</v>
          </cell>
          <cell r="E28">
            <v>0</v>
          </cell>
          <cell r="F28">
            <v>3600000</v>
          </cell>
          <cell r="G28">
            <v>300000</v>
          </cell>
          <cell r="H28">
            <v>2100000</v>
          </cell>
          <cell r="I28">
            <v>1500000</v>
          </cell>
          <cell r="J28">
            <v>100165</v>
          </cell>
          <cell r="K28">
            <v>719598</v>
          </cell>
          <cell r="L28">
            <v>3600000</v>
          </cell>
          <cell r="M28">
            <v>3600000</v>
          </cell>
          <cell r="N28">
            <v>1380402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311019901</v>
          </cell>
          <cell r="B29" t="str">
            <v>Subsidio Familiar</v>
          </cell>
          <cell r="C29">
            <v>3600000</v>
          </cell>
          <cell r="D29">
            <v>0</v>
          </cell>
          <cell r="E29">
            <v>0</v>
          </cell>
          <cell r="F29">
            <v>3600000</v>
          </cell>
          <cell r="G29">
            <v>300000</v>
          </cell>
          <cell r="H29">
            <v>2100000</v>
          </cell>
          <cell r="I29">
            <v>1500000</v>
          </cell>
          <cell r="J29">
            <v>100165</v>
          </cell>
          <cell r="K29">
            <v>719598</v>
          </cell>
          <cell r="L29">
            <v>3600000</v>
          </cell>
          <cell r="M29">
            <v>3600000</v>
          </cell>
          <cell r="N29">
            <v>1380402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31102</v>
          </cell>
          <cell r="B30" t="str">
            <v>GASTOS GENERALES</v>
          </cell>
          <cell r="C30">
            <v>70539700000</v>
          </cell>
          <cell r="D30">
            <v>1310349214</v>
          </cell>
          <cell r="E30">
            <v>3569128716.15</v>
          </cell>
          <cell r="F30">
            <v>74108828716.15</v>
          </cell>
          <cell r="G30">
            <v>1824425000</v>
          </cell>
          <cell r="H30">
            <v>32841996225</v>
          </cell>
          <cell r="I30">
            <v>41266832491.15</v>
          </cell>
          <cell r="J30">
            <v>3188583786.88</v>
          </cell>
          <cell r="K30">
            <v>17510673693.4</v>
          </cell>
          <cell r="L30">
            <v>36852871835.46</v>
          </cell>
          <cell r="M30">
            <v>36852871835.46</v>
          </cell>
          <cell r="N30">
            <v>15331322531.6</v>
          </cell>
          <cell r="O30">
            <v>37178256880.69</v>
          </cell>
          <cell r="P30">
            <v>13712952992.6</v>
          </cell>
          <cell r="Q30">
            <v>2933796567.98</v>
          </cell>
          <cell r="R30">
            <v>-77700000</v>
          </cell>
        </row>
        <row r="31">
          <cell r="A31" t="str">
            <v>3110201</v>
          </cell>
          <cell r="B31" t="str">
            <v>ARRENDAMIENTOS</v>
          </cell>
          <cell r="C31">
            <v>1333200000</v>
          </cell>
          <cell r="D31">
            <v>0</v>
          </cell>
          <cell r="E31">
            <v>-280000000</v>
          </cell>
          <cell r="F31">
            <v>1053200000</v>
          </cell>
          <cell r="G31">
            <v>55437000</v>
          </cell>
          <cell r="H31">
            <v>568960000</v>
          </cell>
          <cell r="I31">
            <v>484240000</v>
          </cell>
          <cell r="J31">
            <v>45876530</v>
          </cell>
          <cell r="K31">
            <v>358093390.42</v>
          </cell>
          <cell r="L31">
            <v>665333201</v>
          </cell>
          <cell r="M31">
            <v>665333201</v>
          </cell>
          <cell r="N31">
            <v>210866609.58</v>
          </cell>
          <cell r="O31">
            <v>387866799</v>
          </cell>
          <cell r="P31">
            <v>45027900</v>
          </cell>
          <cell r="Q31">
            <v>64192860</v>
          </cell>
          <cell r="R31">
            <v>0</v>
          </cell>
        </row>
        <row r="32">
          <cell r="A32" t="str">
            <v>311020101</v>
          </cell>
          <cell r="B32" t="str">
            <v>Administracion Inmuebles</v>
          </cell>
          <cell r="C32">
            <v>1047400000</v>
          </cell>
          <cell r="D32">
            <v>0</v>
          </cell>
          <cell r="E32">
            <v>-200000000</v>
          </cell>
          <cell r="F32">
            <v>847400000</v>
          </cell>
          <cell r="G32">
            <v>60287000</v>
          </cell>
          <cell r="H32">
            <v>479010000</v>
          </cell>
          <cell r="I32">
            <v>368390000</v>
          </cell>
          <cell r="J32">
            <v>28070971</v>
          </cell>
          <cell r="K32">
            <v>268221680</v>
          </cell>
          <cell r="L32">
            <v>465333201</v>
          </cell>
          <cell r="M32">
            <v>465333201</v>
          </cell>
          <cell r="N32">
            <v>210788320</v>
          </cell>
          <cell r="O32">
            <v>382066799</v>
          </cell>
          <cell r="P32">
            <v>43027900</v>
          </cell>
          <cell r="Q32">
            <v>64192860</v>
          </cell>
          <cell r="R32">
            <v>0</v>
          </cell>
        </row>
        <row r="33">
          <cell r="A33" t="str">
            <v>311020102</v>
          </cell>
          <cell r="B33" t="str">
            <v>Alquiler de Equipo</v>
          </cell>
          <cell r="C33">
            <v>285800000</v>
          </cell>
          <cell r="D33">
            <v>0</v>
          </cell>
          <cell r="E33">
            <v>-80000000</v>
          </cell>
          <cell r="F33">
            <v>205800000</v>
          </cell>
          <cell r="G33">
            <v>-4850000</v>
          </cell>
          <cell r="H33">
            <v>89950000</v>
          </cell>
          <cell r="I33">
            <v>115850000</v>
          </cell>
          <cell r="J33">
            <v>17805559</v>
          </cell>
          <cell r="K33">
            <v>89871710.42</v>
          </cell>
          <cell r="L33">
            <v>200000000</v>
          </cell>
          <cell r="M33">
            <v>200000000</v>
          </cell>
          <cell r="N33">
            <v>78289.58</v>
          </cell>
          <cell r="O33">
            <v>5800000</v>
          </cell>
          <cell r="P33">
            <v>2000000</v>
          </cell>
          <cell r="Q33">
            <v>0</v>
          </cell>
          <cell r="R33">
            <v>0</v>
          </cell>
        </row>
        <row r="34">
          <cell r="A34" t="str">
            <v>3110202</v>
          </cell>
          <cell r="B34" t="str">
            <v>Dotacion</v>
          </cell>
          <cell r="C34">
            <v>897000000</v>
          </cell>
          <cell r="D34">
            <v>0</v>
          </cell>
          <cell r="E34">
            <v>-246800000</v>
          </cell>
          <cell r="F34">
            <v>650200000</v>
          </cell>
          <cell r="G34">
            <v>0</v>
          </cell>
          <cell r="H34">
            <v>650200000</v>
          </cell>
          <cell r="I34">
            <v>0</v>
          </cell>
          <cell r="J34">
            <v>0</v>
          </cell>
          <cell r="K34">
            <v>149030</v>
          </cell>
          <cell r="L34">
            <v>600149030</v>
          </cell>
          <cell r="M34">
            <v>600149030</v>
          </cell>
          <cell r="N34">
            <v>650050970</v>
          </cell>
          <cell r="O34">
            <v>50050970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3110204</v>
          </cell>
          <cell r="B35" t="str">
            <v>VIATICOS Y GASTOS VIAJE</v>
          </cell>
          <cell r="C35">
            <v>2420200000</v>
          </cell>
          <cell r="D35">
            <v>0</v>
          </cell>
          <cell r="E35">
            <v>-841800000</v>
          </cell>
          <cell r="F35">
            <v>1578400000</v>
          </cell>
          <cell r="G35">
            <v>-29767000</v>
          </cell>
          <cell r="H35">
            <v>537332000</v>
          </cell>
          <cell r="I35">
            <v>1041068000</v>
          </cell>
          <cell r="J35">
            <v>46999764</v>
          </cell>
          <cell r="K35">
            <v>285106789.6</v>
          </cell>
          <cell r="L35">
            <v>489112881.6</v>
          </cell>
          <cell r="M35">
            <v>489112881.6</v>
          </cell>
          <cell r="N35">
            <v>252225210.4</v>
          </cell>
          <cell r="O35">
            <v>1089287118.4</v>
          </cell>
          <cell r="P35">
            <v>583387118.4</v>
          </cell>
          <cell r="Q35">
            <v>34652751</v>
          </cell>
          <cell r="R35">
            <v>0</v>
          </cell>
        </row>
        <row r="36">
          <cell r="A36" t="str">
            <v>311020401</v>
          </cell>
          <cell r="B36" t="str">
            <v>Viaticos</v>
          </cell>
          <cell r="C36">
            <v>1145600000</v>
          </cell>
          <cell r="D36">
            <v>0</v>
          </cell>
          <cell r="E36">
            <v>-300000000</v>
          </cell>
          <cell r="F36">
            <v>845600000</v>
          </cell>
          <cell r="G36">
            <v>80000000</v>
          </cell>
          <cell r="H36">
            <v>334400000</v>
          </cell>
          <cell r="I36">
            <v>511200000</v>
          </cell>
          <cell r="J36">
            <v>37898495</v>
          </cell>
          <cell r="K36">
            <v>253112119.6</v>
          </cell>
          <cell r="L36">
            <v>265998980.6</v>
          </cell>
          <cell r="M36">
            <v>265998980.6</v>
          </cell>
          <cell r="N36">
            <v>81287880.4</v>
          </cell>
          <cell r="O36">
            <v>579601019.4</v>
          </cell>
          <cell r="P36">
            <v>534001019.4</v>
          </cell>
          <cell r="Q36">
            <v>34603851</v>
          </cell>
          <cell r="R36">
            <v>0</v>
          </cell>
        </row>
        <row r="37">
          <cell r="A37" t="str">
            <v>311020402</v>
          </cell>
          <cell r="B37" t="str">
            <v>Gastos de Viaje</v>
          </cell>
          <cell r="C37">
            <v>1048700000</v>
          </cell>
          <cell r="D37">
            <v>0</v>
          </cell>
          <cell r="E37">
            <v>-500000000</v>
          </cell>
          <cell r="F37">
            <v>548700000</v>
          </cell>
          <cell r="G37">
            <v>-111000000</v>
          </cell>
          <cell r="H37">
            <v>140000000</v>
          </cell>
          <cell r="I37">
            <v>408700000</v>
          </cell>
          <cell r="J37">
            <v>10601269</v>
          </cell>
          <cell r="K37">
            <v>18322669</v>
          </cell>
          <cell r="L37">
            <v>207941900</v>
          </cell>
          <cell r="M37">
            <v>207941900</v>
          </cell>
          <cell r="N37">
            <v>121677331</v>
          </cell>
          <cell r="O37">
            <v>340758100</v>
          </cell>
          <cell r="P37">
            <v>3058100</v>
          </cell>
          <cell r="Q37">
            <v>220500</v>
          </cell>
          <cell r="R37">
            <v>0</v>
          </cell>
        </row>
        <row r="38">
          <cell r="A38" t="str">
            <v>311020403</v>
          </cell>
          <cell r="B38" t="str">
            <v>Gtos Manuten.Alojamiento</v>
          </cell>
          <cell r="C38">
            <v>125900000</v>
          </cell>
          <cell r="D38">
            <v>0</v>
          </cell>
          <cell r="E38">
            <v>-41800000</v>
          </cell>
          <cell r="F38">
            <v>84100000</v>
          </cell>
          <cell r="G38">
            <v>-7100000</v>
          </cell>
          <cell r="H38">
            <v>29600000</v>
          </cell>
          <cell r="I38">
            <v>54500000</v>
          </cell>
          <cell r="J38">
            <v>-1500000</v>
          </cell>
          <cell r="K38">
            <v>177629</v>
          </cell>
          <cell r="L38">
            <v>1677629</v>
          </cell>
          <cell r="M38">
            <v>1677629</v>
          </cell>
          <cell r="N38">
            <v>29422371</v>
          </cell>
          <cell r="O38">
            <v>82422371</v>
          </cell>
          <cell r="P38">
            <v>9822371</v>
          </cell>
          <cell r="Q38">
            <v>0</v>
          </cell>
          <cell r="R38">
            <v>0</v>
          </cell>
        </row>
        <row r="39">
          <cell r="A39" t="str">
            <v>311020404</v>
          </cell>
          <cell r="B39" t="str">
            <v>Gtos de Representacion</v>
          </cell>
          <cell r="C39">
            <v>100000000</v>
          </cell>
          <cell r="D39">
            <v>0</v>
          </cell>
          <cell r="E39">
            <v>0</v>
          </cell>
          <cell r="F39">
            <v>100000000</v>
          </cell>
          <cell r="G39">
            <v>8333000</v>
          </cell>
          <cell r="H39">
            <v>33332000</v>
          </cell>
          <cell r="I39">
            <v>66668000</v>
          </cell>
          <cell r="J39">
            <v>0</v>
          </cell>
          <cell r="K39">
            <v>13494372</v>
          </cell>
          <cell r="L39">
            <v>13494372</v>
          </cell>
          <cell r="M39">
            <v>13494372</v>
          </cell>
          <cell r="N39">
            <v>19837628</v>
          </cell>
          <cell r="O39">
            <v>86505628</v>
          </cell>
          <cell r="P39">
            <v>36505628</v>
          </cell>
          <cell r="Q39">
            <v>-171600</v>
          </cell>
          <cell r="R39">
            <v>0</v>
          </cell>
        </row>
        <row r="40">
          <cell r="A40" t="str">
            <v>3110205</v>
          </cell>
          <cell r="B40" t="str">
            <v>Gas.Trans.Com.y Acarreos</v>
          </cell>
          <cell r="C40">
            <v>229200000</v>
          </cell>
          <cell r="D40">
            <v>0</v>
          </cell>
          <cell r="E40">
            <v>0</v>
          </cell>
          <cell r="F40">
            <v>229200000</v>
          </cell>
          <cell r="G40">
            <v>14700000</v>
          </cell>
          <cell r="H40">
            <v>95190000</v>
          </cell>
          <cell r="I40">
            <v>134010000</v>
          </cell>
          <cell r="J40">
            <v>4555080</v>
          </cell>
          <cell r="K40">
            <v>57955055</v>
          </cell>
          <cell r="L40">
            <v>83555055</v>
          </cell>
          <cell r="M40">
            <v>83555055</v>
          </cell>
          <cell r="N40">
            <v>37234945</v>
          </cell>
          <cell r="O40">
            <v>145644945</v>
          </cell>
          <cell r="P40">
            <v>121572445</v>
          </cell>
          <cell r="Q40">
            <v>20754080</v>
          </cell>
          <cell r="R40">
            <v>0</v>
          </cell>
        </row>
        <row r="41">
          <cell r="A41" t="str">
            <v>3110206</v>
          </cell>
          <cell r="B41" t="str">
            <v>IMPRESOS Y PUBLICACIONES</v>
          </cell>
          <cell r="C41">
            <v>1083400000</v>
          </cell>
          <cell r="D41">
            <v>0</v>
          </cell>
          <cell r="E41">
            <v>85000000</v>
          </cell>
          <cell r="F41">
            <v>1168400000</v>
          </cell>
          <cell r="G41">
            <v>70233000</v>
          </cell>
          <cell r="H41">
            <v>650597000</v>
          </cell>
          <cell r="I41">
            <v>517803000</v>
          </cell>
          <cell r="J41">
            <v>63675352</v>
          </cell>
          <cell r="K41">
            <v>207288904</v>
          </cell>
          <cell r="L41">
            <v>497549544</v>
          </cell>
          <cell r="M41">
            <v>497549544</v>
          </cell>
          <cell r="N41">
            <v>443308096</v>
          </cell>
          <cell r="O41">
            <v>670850456</v>
          </cell>
          <cell r="P41">
            <v>37733273</v>
          </cell>
          <cell r="Q41">
            <v>111112252</v>
          </cell>
          <cell r="R41">
            <v>0</v>
          </cell>
        </row>
        <row r="42">
          <cell r="A42" t="str">
            <v>311020601</v>
          </cell>
          <cell r="B42" t="str">
            <v>Publicaciones  y Avisos</v>
          </cell>
          <cell r="C42">
            <v>200000000</v>
          </cell>
          <cell r="D42">
            <v>0</v>
          </cell>
          <cell r="E42">
            <v>0</v>
          </cell>
          <cell r="F42">
            <v>200000000</v>
          </cell>
          <cell r="G42">
            <v>11400000</v>
          </cell>
          <cell r="H42">
            <v>113800000</v>
          </cell>
          <cell r="I42">
            <v>86200000</v>
          </cell>
          <cell r="J42">
            <v>4573972</v>
          </cell>
          <cell r="K42">
            <v>34530942</v>
          </cell>
          <cell r="L42">
            <v>34530942</v>
          </cell>
          <cell r="M42">
            <v>34530942</v>
          </cell>
          <cell r="N42">
            <v>79269058</v>
          </cell>
          <cell r="O42">
            <v>165469058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311020602</v>
          </cell>
          <cell r="B43" t="str">
            <v>Mater.Didac. y de Consulta</v>
          </cell>
          <cell r="C43">
            <v>205000000</v>
          </cell>
          <cell r="D43">
            <v>0</v>
          </cell>
          <cell r="E43">
            <v>0</v>
          </cell>
          <cell r="F43">
            <v>205000000</v>
          </cell>
          <cell r="G43">
            <v>17100000</v>
          </cell>
          <cell r="H43">
            <v>119500000</v>
          </cell>
          <cell r="I43">
            <v>85500000</v>
          </cell>
          <cell r="J43">
            <v>1711000</v>
          </cell>
          <cell r="K43">
            <v>3388360</v>
          </cell>
          <cell r="L43">
            <v>5210195</v>
          </cell>
          <cell r="M43">
            <v>5210195</v>
          </cell>
          <cell r="N43">
            <v>116111640</v>
          </cell>
          <cell r="O43">
            <v>199789805</v>
          </cell>
          <cell r="P43">
            <v>4684090</v>
          </cell>
          <cell r="Q43">
            <v>722475</v>
          </cell>
          <cell r="R43">
            <v>0</v>
          </cell>
        </row>
        <row r="44">
          <cell r="A44" t="str">
            <v>311020603</v>
          </cell>
          <cell r="B44" t="str">
            <v>Ser.Foto.Heliog.y de Impr.</v>
          </cell>
          <cell r="C44">
            <v>370000000</v>
          </cell>
          <cell r="D44">
            <v>0</v>
          </cell>
          <cell r="E44">
            <v>100000000</v>
          </cell>
          <cell r="F44">
            <v>470000000</v>
          </cell>
          <cell r="G44">
            <v>18833000</v>
          </cell>
          <cell r="H44">
            <v>238397000</v>
          </cell>
          <cell r="I44">
            <v>231603000</v>
          </cell>
          <cell r="J44">
            <v>40520732</v>
          </cell>
          <cell r="K44">
            <v>133318636</v>
          </cell>
          <cell r="L44">
            <v>388150389</v>
          </cell>
          <cell r="M44">
            <v>388150389</v>
          </cell>
          <cell r="N44">
            <v>105078364</v>
          </cell>
          <cell r="O44">
            <v>81849611</v>
          </cell>
          <cell r="P44">
            <v>30949001</v>
          </cell>
          <cell r="Q44">
            <v>110389777</v>
          </cell>
          <cell r="R44">
            <v>0</v>
          </cell>
        </row>
        <row r="45">
          <cell r="A45" t="str">
            <v>311020604</v>
          </cell>
          <cell r="B45" t="str">
            <v>Suscri.Revistas Periodicos</v>
          </cell>
          <cell r="C45">
            <v>33400000</v>
          </cell>
          <cell r="D45">
            <v>0</v>
          </cell>
          <cell r="E45">
            <v>-15000000</v>
          </cell>
          <cell r="F45">
            <v>18400000</v>
          </cell>
          <cell r="G45">
            <v>0</v>
          </cell>
          <cell r="H45">
            <v>18400000</v>
          </cell>
          <cell r="I45">
            <v>0</v>
          </cell>
          <cell r="J45">
            <v>0</v>
          </cell>
          <cell r="K45">
            <v>15237318</v>
          </cell>
          <cell r="L45">
            <v>15714018</v>
          </cell>
          <cell r="M45">
            <v>15714018</v>
          </cell>
          <cell r="N45">
            <v>3162682</v>
          </cell>
          <cell r="O45">
            <v>2685982</v>
          </cell>
          <cell r="P45">
            <v>44182</v>
          </cell>
          <cell r="Q45">
            <v>0</v>
          </cell>
          <cell r="R45">
            <v>0</v>
          </cell>
        </row>
        <row r="46">
          <cell r="A46" t="str">
            <v>311020607</v>
          </cell>
          <cell r="B46" t="str">
            <v>Comunicacion Corporativa</v>
          </cell>
          <cell r="C46">
            <v>275000000</v>
          </cell>
          <cell r="D46">
            <v>0</v>
          </cell>
          <cell r="E46">
            <v>0</v>
          </cell>
          <cell r="F46">
            <v>275000000</v>
          </cell>
          <cell r="G46">
            <v>22900000</v>
          </cell>
          <cell r="H46">
            <v>160500000</v>
          </cell>
          <cell r="I46">
            <v>114500000</v>
          </cell>
          <cell r="J46">
            <v>16869648</v>
          </cell>
          <cell r="K46">
            <v>20813648</v>
          </cell>
          <cell r="L46">
            <v>53944000</v>
          </cell>
          <cell r="M46">
            <v>53944000</v>
          </cell>
          <cell r="N46">
            <v>139686352</v>
          </cell>
          <cell r="O46">
            <v>221056000</v>
          </cell>
          <cell r="P46">
            <v>2056000</v>
          </cell>
          <cell r="Q46">
            <v>0</v>
          </cell>
          <cell r="R46">
            <v>0</v>
          </cell>
        </row>
        <row r="47">
          <cell r="A47" t="str">
            <v>3110208</v>
          </cell>
          <cell r="B47" t="str">
            <v>MANTTO Y REPARACIONES</v>
          </cell>
          <cell r="C47">
            <v>21139900000</v>
          </cell>
          <cell r="D47">
            <v>122400000</v>
          </cell>
          <cell r="E47">
            <v>-36928416</v>
          </cell>
          <cell r="F47">
            <v>21102971584</v>
          </cell>
          <cell r="G47">
            <v>881722000</v>
          </cell>
          <cell r="H47">
            <v>10861611584</v>
          </cell>
          <cell r="I47">
            <v>10241360000</v>
          </cell>
          <cell r="J47">
            <v>718245506.27</v>
          </cell>
          <cell r="K47">
            <v>3419583089.08</v>
          </cell>
          <cell r="L47">
            <v>10087124740.41</v>
          </cell>
          <cell r="M47">
            <v>10087124740.41</v>
          </cell>
          <cell r="N47">
            <v>7442028494.92</v>
          </cell>
          <cell r="O47">
            <v>11015846843.59</v>
          </cell>
          <cell r="P47">
            <v>6404100238.73</v>
          </cell>
          <cell r="Q47">
            <v>264953618.88</v>
          </cell>
          <cell r="R47">
            <v>0</v>
          </cell>
        </row>
        <row r="48">
          <cell r="A48" t="str">
            <v>311020802</v>
          </cell>
          <cell r="B48" t="str">
            <v>Reparaciones Locativas</v>
          </cell>
          <cell r="C48">
            <v>1939900000</v>
          </cell>
          <cell r="D48">
            <v>100000000</v>
          </cell>
          <cell r="E48">
            <v>500000000</v>
          </cell>
          <cell r="F48">
            <v>2439900000</v>
          </cell>
          <cell r="G48">
            <v>258172000</v>
          </cell>
          <cell r="H48">
            <v>877790000</v>
          </cell>
          <cell r="I48">
            <v>1562110000</v>
          </cell>
          <cell r="J48">
            <v>240805536</v>
          </cell>
          <cell r="K48">
            <v>673836164.03</v>
          </cell>
          <cell r="L48">
            <v>1510394080.08</v>
          </cell>
          <cell r="M48">
            <v>1510394080.08</v>
          </cell>
          <cell r="N48">
            <v>203953835.97</v>
          </cell>
          <cell r="O48">
            <v>929505919.92</v>
          </cell>
          <cell r="P48">
            <v>657849630.92</v>
          </cell>
          <cell r="Q48">
            <v>210003480</v>
          </cell>
          <cell r="R48">
            <v>0</v>
          </cell>
        </row>
        <row r="49">
          <cell r="A49" t="str">
            <v>311020803</v>
          </cell>
          <cell r="B49" t="str">
            <v>Muebles y Equipos Oficina</v>
          </cell>
          <cell r="C49">
            <v>381000000</v>
          </cell>
          <cell r="D49">
            <v>202400000</v>
          </cell>
          <cell r="E49">
            <v>425971584</v>
          </cell>
          <cell r="F49">
            <v>806971584</v>
          </cell>
          <cell r="G49">
            <v>227950000</v>
          </cell>
          <cell r="H49">
            <v>541321584</v>
          </cell>
          <cell r="I49">
            <v>265650000</v>
          </cell>
          <cell r="J49">
            <v>166464473.56</v>
          </cell>
          <cell r="K49">
            <v>304848821.56</v>
          </cell>
          <cell r="L49">
            <v>528283427.88</v>
          </cell>
          <cell r="M49">
            <v>528283427.88</v>
          </cell>
          <cell r="N49">
            <v>236472762.44</v>
          </cell>
          <cell r="O49">
            <v>278688156.12</v>
          </cell>
          <cell r="P49">
            <v>20284724.12</v>
          </cell>
          <cell r="Q49">
            <v>42673455.88</v>
          </cell>
          <cell r="R49">
            <v>0</v>
          </cell>
        </row>
        <row r="50">
          <cell r="A50" t="str">
            <v>311020804</v>
          </cell>
          <cell r="B50" t="str">
            <v>Ascensores</v>
          </cell>
          <cell r="C50">
            <v>105000000</v>
          </cell>
          <cell r="D50">
            <v>0</v>
          </cell>
          <cell r="E50">
            <v>-55000000</v>
          </cell>
          <cell r="F50">
            <v>50000000</v>
          </cell>
          <cell r="G50">
            <v>0</v>
          </cell>
          <cell r="H50">
            <v>50000000</v>
          </cell>
          <cell r="I50">
            <v>0</v>
          </cell>
          <cell r="J50">
            <v>7842299</v>
          </cell>
          <cell r="K50">
            <v>22137410</v>
          </cell>
          <cell r="L50">
            <v>46848020</v>
          </cell>
          <cell r="M50">
            <v>46848020</v>
          </cell>
          <cell r="N50">
            <v>27862590</v>
          </cell>
          <cell r="O50">
            <v>3151980</v>
          </cell>
          <cell r="P50">
            <v>364140</v>
          </cell>
          <cell r="Q50">
            <v>12060923</v>
          </cell>
          <cell r="R50">
            <v>0</v>
          </cell>
        </row>
        <row r="51">
          <cell r="A51" t="str">
            <v>311020805</v>
          </cell>
          <cell r="B51" t="str">
            <v>Equipo de Computacion</v>
          </cell>
          <cell r="C51">
            <v>7884300000</v>
          </cell>
          <cell r="D51">
            <v>0</v>
          </cell>
          <cell r="E51">
            <v>6060000000</v>
          </cell>
          <cell r="F51">
            <v>13944300000</v>
          </cell>
          <cell r="G51">
            <v>575600000</v>
          </cell>
          <cell r="H51">
            <v>5530700000</v>
          </cell>
          <cell r="I51">
            <v>8413600000</v>
          </cell>
          <cell r="J51">
            <v>292657237.71</v>
          </cell>
          <cell r="K51">
            <v>1911323118.92</v>
          </cell>
          <cell r="L51">
            <v>7442720649.32</v>
          </cell>
          <cell r="M51">
            <v>7442720649.32</v>
          </cell>
          <cell r="N51">
            <v>3619376881.08</v>
          </cell>
          <cell r="O51">
            <v>6501579350.68</v>
          </cell>
          <cell r="P51">
            <v>4532167503.69</v>
          </cell>
          <cell r="Q51">
            <v>0</v>
          </cell>
          <cell r="R51">
            <v>0</v>
          </cell>
        </row>
        <row r="52">
          <cell r="A52" t="str">
            <v>311020806</v>
          </cell>
          <cell r="B52" t="str">
            <v>Otros Equipos</v>
          </cell>
          <cell r="C52">
            <v>12000000</v>
          </cell>
          <cell r="D52">
            <v>0</v>
          </cell>
          <cell r="E52">
            <v>-10000000</v>
          </cell>
          <cell r="F52">
            <v>2000000</v>
          </cell>
          <cell r="G52">
            <v>0</v>
          </cell>
          <cell r="H52">
            <v>2000000</v>
          </cell>
          <cell r="I52">
            <v>0</v>
          </cell>
          <cell r="J52">
            <v>215760</v>
          </cell>
          <cell r="K52">
            <v>215760</v>
          </cell>
          <cell r="L52">
            <v>215760</v>
          </cell>
          <cell r="M52">
            <v>215760</v>
          </cell>
          <cell r="N52">
            <v>1784240</v>
          </cell>
          <cell r="O52">
            <v>1784240</v>
          </cell>
          <cell r="P52">
            <v>1784240</v>
          </cell>
          <cell r="Q52">
            <v>215760</v>
          </cell>
          <cell r="R52">
            <v>0</v>
          </cell>
        </row>
        <row r="53">
          <cell r="A53" t="str">
            <v>311020807</v>
          </cell>
          <cell r="B53" t="str">
            <v>Mantenimiento Aplicativos</v>
          </cell>
          <cell r="C53">
            <v>10817700000</v>
          </cell>
          <cell r="D53">
            <v>-180000000</v>
          </cell>
          <cell r="E53">
            <v>-6957900000</v>
          </cell>
          <cell r="F53">
            <v>3859800000</v>
          </cell>
          <cell r="G53">
            <v>-180000000</v>
          </cell>
          <cell r="H53">
            <v>3859800000</v>
          </cell>
          <cell r="I53">
            <v>0</v>
          </cell>
          <cell r="J53">
            <v>10260200</v>
          </cell>
          <cell r="K53">
            <v>507221814.57</v>
          </cell>
          <cell r="L53">
            <v>558662803.13</v>
          </cell>
          <cell r="M53">
            <v>558662803.13</v>
          </cell>
          <cell r="N53">
            <v>3352578185.43</v>
          </cell>
          <cell r="O53">
            <v>3301137196.87</v>
          </cell>
          <cell r="P53">
            <v>1191650000</v>
          </cell>
          <cell r="Q53">
            <v>0</v>
          </cell>
          <cell r="R53">
            <v>0</v>
          </cell>
        </row>
        <row r="54">
          <cell r="A54" t="str">
            <v>3110210</v>
          </cell>
          <cell r="B54" t="str">
            <v>Materi.Suminist.(Papeleria)</v>
          </cell>
          <cell r="C54">
            <v>881500000</v>
          </cell>
          <cell r="D54">
            <v>0</v>
          </cell>
          <cell r="E54">
            <v>-517000000</v>
          </cell>
          <cell r="F54">
            <v>364500000</v>
          </cell>
          <cell r="G54">
            <v>73400000</v>
          </cell>
          <cell r="H54">
            <v>223700000</v>
          </cell>
          <cell r="I54">
            <v>140800000</v>
          </cell>
          <cell r="J54">
            <v>30900</v>
          </cell>
          <cell r="K54">
            <v>43638399</v>
          </cell>
          <cell r="L54">
            <v>245983480</v>
          </cell>
          <cell r="M54">
            <v>245983480</v>
          </cell>
          <cell r="N54">
            <v>180061601</v>
          </cell>
          <cell r="O54">
            <v>118516520</v>
          </cell>
          <cell r="P54">
            <v>24515800</v>
          </cell>
          <cell r="Q54">
            <v>143400</v>
          </cell>
          <cell r="R54">
            <v>0</v>
          </cell>
        </row>
        <row r="55">
          <cell r="A55" t="str">
            <v>3110214</v>
          </cell>
          <cell r="B55" t="str">
            <v>Capacitacion</v>
          </cell>
          <cell r="C55">
            <v>1326800000</v>
          </cell>
          <cell r="D55">
            <v>0</v>
          </cell>
          <cell r="E55">
            <v>0</v>
          </cell>
          <cell r="F55">
            <v>1326800000</v>
          </cell>
          <cell r="G55">
            <v>110600000</v>
          </cell>
          <cell r="H55">
            <v>773800000</v>
          </cell>
          <cell r="I55">
            <v>553000000</v>
          </cell>
          <cell r="J55">
            <v>26720000</v>
          </cell>
          <cell r="K55">
            <v>275405871.97</v>
          </cell>
          <cell r="L55">
            <v>616867933</v>
          </cell>
          <cell r="M55">
            <v>616867933</v>
          </cell>
          <cell r="N55">
            <v>498394128.03</v>
          </cell>
          <cell r="O55">
            <v>709932067</v>
          </cell>
          <cell r="P55">
            <v>147715919</v>
          </cell>
          <cell r="Q55">
            <v>25243840</v>
          </cell>
          <cell r="R55">
            <v>0</v>
          </cell>
        </row>
        <row r="56">
          <cell r="A56" t="str">
            <v>3110215</v>
          </cell>
          <cell r="B56" t="str">
            <v>BIENESTAR</v>
          </cell>
          <cell r="C56">
            <v>17298400000</v>
          </cell>
          <cell r="D56">
            <v>0</v>
          </cell>
          <cell r="E56">
            <v>-1406100000</v>
          </cell>
          <cell r="F56">
            <v>15892300000</v>
          </cell>
          <cell r="G56">
            <v>-188800000</v>
          </cell>
          <cell r="H56">
            <v>9048300000</v>
          </cell>
          <cell r="I56">
            <v>6844000000</v>
          </cell>
          <cell r="J56">
            <v>1477195510.32</v>
          </cell>
          <cell r="K56">
            <v>7317499547.9</v>
          </cell>
          <cell r="L56">
            <v>12690989799.93</v>
          </cell>
          <cell r="M56">
            <v>12690989799.93</v>
          </cell>
          <cell r="N56">
            <v>1730800452.1</v>
          </cell>
          <cell r="O56">
            <v>3193610200.07</v>
          </cell>
          <cell r="P56">
            <v>2145591300.07</v>
          </cell>
          <cell r="Q56">
            <v>1825456145.41</v>
          </cell>
          <cell r="R56">
            <v>-7700000</v>
          </cell>
        </row>
        <row r="57">
          <cell r="A57" t="str">
            <v>311021501</v>
          </cell>
          <cell r="B57" t="str">
            <v>Exten.Cultural y Deportiva</v>
          </cell>
          <cell r="C57">
            <v>280000000</v>
          </cell>
          <cell r="D57">
            <v>0</v>
          </cell>
          <cell r="E57">
            <v>0</v>
          </cell>
          <cell r="F57">
            <v>280000000</v>
          </cell>
          <cell r="G57">
            <v>31100000</v>
          </cell>
          <cell r="H57">
            <v>124500000</v>
          </cell>
          <cell r="I57">
            <v>155500000</v>
          </cell>
          <cell r="J57">
            <v>34674066</v>
          </cell>
          <cell r="K57">
            <v>38426066</v>
          </cell>
          <cell r="L57">
            <v>153752000</v>
          </cell>
          <cell r="M57">
            <v>153752000</v>
          </cell>
          <cell r="N57">
            <v>86073934</v>
          </cell>
          <cell r="O57">
            <v>126248000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311021502</v>
          </cell>
          <cell r="B58" t="str">
            <v>Bienestar Social</v>
          </cell>
          <cell r="C58">
            <v>575000000</v>
          </cell>
          <cell r="D58">
            <v>0</v>
          </cell>
          <cell r="E58">
            <v>0</v>
          </cell>
          <cell r="F58">
            <v>575000000</v>
          </cell>
          <cell r="G58">
            <v>47900000</v>
          </cell>
          <cell r="H58">
            <v>335500000</v>
          </cell>
          <cell r="I58">
            <v>239500000</v>
          </cell>
          <cell r="J58">
            <v>80158500</v>
          </cell>
          <cell r="K58">
            <v>134830335</v>
          </cell>
          <cell r="L58">
            <v>460000000</v>
          </cell>
          <cell r="M58">
            <v>460000000</v>
          </cell>
          <cell r="N58">
            <v>200669665</v>
          </cell>
          <cell r="O58">
            <v>115000000</v>
          </cell>
          <cell r="P58">
            <v>115000000</v>
          </cell>
          <cell r="Q58">
            <v>0</v>
          </cell>
          <cell r="R58">
            <v>0</v>
          </cell>
        </row>
        <row r="59">
          <cell r="A59" t="str">
            <v>311021503</v>
          </cell>
          <cell r="B59" t="str">
            <v>Salud Ocupacional</v>
          </cell>
          <cell r="C59">
            <v>1046000000</v>
          </cell>
          <cell r="D59">
            <v>0</v>
          </cell>
          <cell r="E59">
            <v>-288800000</v>
          </cell>
          <cell r="F59">
            <v>757200000</v>
          </cell>
          <cell r="G59">
            <v>0</v>
          </cell>
          <cell r="H59">
            <v>757200000</v>
          </cell>
          <cell r="I59">
            <v>0</v>
          </cell>
          <cell r="J59">
            <v>24850558</v>
          </cell>
          <cell r="K59">
            <v>307372595</v>
          </cell>
          <cell r="L59">
            <v>438686258</v>
          </cell>
          <cell r="M59">
            <v>438686258</v>
          </cell>
          <cell r="N59">
            <v>449827405</v>
          </cell>
          <cell r="O59">
            <v>310813742</v>
          </cell>
          <cell r="P59">
            <v>188605000</v>
          </cell>
          <cell r="Q59">
            <v>0</v>
          </cell>
          <cell r="R59">
            <v>-7700000</v>
          </cell>
        </row>
        <row r="60">
          <cell r="A60" t="str">
            <v>311021505</v>
          </cell>
          <cell r="B60" t="str">
            <v>Colegios</v>
          </cell>
          <cell r="C60">
            <v>175000000</v>
          </cell>
          <cell r="D60">
            <v>0</v>
          </cell>
          <cell r="E60">
            <v>12400000</v>
          </cell>
          <cell r="F60">
            <v>187400000</v>
          </cell>
          <cell r="G60">
            <v>15500000</v>
          </cell>
          <cell r="H60">
            <v>105400000</v>
          </cell>
          <cell r="I60">
            <v>82000000</v>
          </cell>
          <cell r="J60">
            <v>26887480</v>
          </cell>
          <cell r="K60">
            <v>100868942</v>
          </cell>
          <cell r="L60">
            <v>169865242</v>
          </cell>
          <cell r="M60">
            <v>169865242</v>
          </cell>
          <cell r="N60">
            <v>4531058</v>
          </cell>
          <cell r="O60">
            <v>17534758</v>
          </cell>
          <cell r="P60">
            <v>3697600</v>
          </cell>
          <cell r="Q60">
            <v>0</v>
          </cell>
          <cell r="R60">
            <v>0</v>
          </cell>
        </row>
        <row r="61">
          <cell r="A61" t="str">
            <v>311021506</v>
          </cell>
          <cell r="B61" t="str">
            <v>Transporte Escolar</v>
          </cell>
          <cell r="C61">
            <v>640000000</v>
          </cell>
          <cell r="D61">
            <v>0</v>
          </cell>
          <cell r="E61">
            <v>177000000</v>
          </cell>
          <cell r="F61">
            <v>817000000</v>
          </cell>
          <cell r="G61">
            <v>58200000</v>
          </cell>
          <cell r="H61">
            <v>526000000</v>
          </cell>
          <cell r="I61">
            <v>291000000</v>
          </cell>
          <cell r="J61">
            <v>72880000</v>
          </cell>
          <cell r="K61">
            <v>364400000</v>
          </cell>
          <cell r="L61">
            <v>795800000</v>
          </cell>
          <cell r="M61">
            <v>795800000</v>
          </cell>
          <cell r="N61">
            <v>161600000</v>
          </cell>
          <cell r="O61">
            <v>21200000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311021507</v>
          </cell>
          <cell r="B62" t="str">
            <v>Club Vacacional</v>
          </cell>
          <cell r="C62">
            <v>670000000</v>
          </cell>
          <cell r="D62">
            <v>0</v>
          </cell>
          <cell r="E62">
            <v>0</v>
          </cell>
          <cell r="F62">
            <v>670000000</v>
          </cell>
          <cell r="G62">
            <v>-194200000</v>
          </cell>
          <cell r="H62">
            <v>390600000</v>
          </cell>
          <cell r="I62">
            <v>279400000</v>
          </cell>
          <cell r="J62">
            <v>28843090.92</v>
          </cell>
          <cell r="K62">
            <v>184799240.1</v>
          </cell>
          <cell r="L62">
            <v>543860789.85</v>
          </cell>
          <cell r="M62">
            <v>543860789.85</v>
          </cell>
          <cell r="N62">
            <v>205800759.9</v>
          </cell>
          <cell r="O62">
            <v>126139210.15</v>
          </cell>
          <cell r="P62">
            <v>100139210.15</v>
          </cell>
          <cell r="Q62">
            <v>20060967.01</v>
          </cell>
          <cell r="R62">
            <v>0</v>
          </cell>
        </row>
        <row r="63">
          <cell r="A63" t="str">
            <v>311021508</v>
          </cell>
          <cell r="B63" t="str">
            <v>Sumin.Aliment.Club Vacac.</v>
          </cell>
          <cell r="C63">
            <v>800000000</v>
          </cell>
          <cell r="D63">
            <v>0</v>
          </cell>
          <cell r="E63">
            <v>-146000000</v>
          </cell>
          <cell r="F63">
            <v>654000000</v>
          </cell>
          <cell r="G63">
            <v>-79300000</v>
          </cell>
          <cell r="H63">
            <v>320900000</v>
          </cell>
          <cell r="I63">
            <v>333100000</v>
          </cell>
          <cell r="J63">
            <v>60011128.4</v>
          </cell>
          <cell r="K63">
            <v>224169950.8</v>
          </cell>
          <cell r="L63">
            <v>643982682.08</v>
          </cell>
          <cell r="M63">
            <v>643982682.08</v>
          </cell>
          <cell r="N63">
            <v>96730049.2</v>
          </cell>
          <cell r="O63">
            <v>10017317.92</v>
          </cell>
          <cell r="P63">
            <v>10017317.92</v>
          </cell>
          <cell r="Q63">
            <v>40795178.4</v>
          </cell>
          <cell r="R63">
            <v>0</v>
          </cell>
        </row>
        <row r="64">
          <cell r="A64" t="str">
            <v>311021509</v>
          </cell>
          <cell r="B64" t="str">
            <v>Salud</v>
          </cell>
          <cell r="C64">
            <v>13112400000</v>
          </cell>
          <cell r="D64">
            <v>0</v>
          </cell>
          <cell r="E64">
            <v>-1160700000</v>
          </cell>
          <cell r="F64">
            <v>11951700000</v>
          </cell>
          <cell r="G64">
            <v>-68000000</v>
          </cell>
          <cell r="H64">
            <v>6488200000</v>
          </cell>
          <cell r="I64">
            <v>5463500000</v>
          </cell>
          <cell r="J64">
            <v>1148890687</v>
          </cell>
          <cell r="K64">
            <v>5962632419</v>
          </cell>
          <cell r="L64">
            <v>9485042828</v>
          </cell>
          <cell r="M64">
            <v>9485042828</v>
          </cell>
          <cell r="N64">
            <v>525567581</v>
          </cell>
          <cell r="O64">
            <v>2466657172</v>
          </cell>
          <cell r="P64">
            <v>1728132172</v>
          </cell>
          <cell r="Q64">
            <v>1764600000</v>
          </cell>
          <cell r="R64">
            <v>0</v>
          </cell>
        </row>
        <row r="65">
          <cell r="A65" t="str">
            <v>3110217</v>
          </cell>
          <cell r="B65" t="str">
            <v>IMPUESTOS TASAS Y MULTAS</v>
          </cell>
          <cell r="C65">
            <v>2531000000</v>
          </cell>
          <cell r="D65">
            <v>1000000000</v>
          </cell>
          <cell r="E65">
            <v>987700000</v>
          </cell>
          <cell r="F65">
            <v>3518700000</v>
          </cell>
          <cell r="G65">
            <v>290000000</v>
          </cell>
          <cell r="H65">
            <v>2069000000</v>
          </cell>
          <cell r="I65">
            <v>1449700000</v>
          </cell>
          <cell r="J65">
            <v>98002469.29</v>
          </cell>
          <cell r="K65">
            <v>1046303443.72</v>
          </cell>
          <cell r="L65">
            <v>1309832440.85</v>
          </cell>
          <cell r="M65">
            <v>1309832440.85</v>
          </cell>
          <cell r="N65">
            <v>1022696556.28</v>
          </cell>
          <cell r="O65">
            <v>2208867559.15</v>
          </cell>
          <cell r="P65">
            <v>43819516.15</v>
          </cell>
          <cell r="Q65">
            <v>53823783.69</v>
          </cell>
          <cell r="R65">
            <v>0</v>
          </cell>
        </row>
        <row r="66">
          <cell r="A66" t="str">
            <v>311021701</v>
          </cell>
          <cell r="B66" t="str">
            <v>Impuesto de Timbre</v>
          </cell>
          <cell r="C66">
            <v>531000000</v>
          </cell>
          <cell r="D66">
            <v>1000000000</v>
          </cell>
          <cell r="E66">
            <v>999700000</v>
          </cell>
          <cell r="F66">
            <v>1530700000</v>
          </cell>
          <cell r="G66">
            <v>240000000</v>
          </cell>
          <cell r="H66">
            <v>531000000</v>
          </cell>
          <cell r="I66">
            <v>999700000</v>
          </cell>
          <cell r="J66">
            <v>21909186.7</v>
          </cell>
          <cell r="K66">
            <v>297479354.87</v>
          </cell>
          <cell r="L66">
            <v>530700000</v>
          </cell>
          <cell r="M66">
            <v>530700000</v>
          </cell>
          <cell r="N66">
            <v>233520645.13</v>
          </cell>
          <cell r="O66">
            <v>1000000000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311021703</v>
          </cell>
          <cell r="B67" t="str">
            <v>Sentencias Judiciales</v>
          </cell>
          <cell r="C67">
            <v>2000000000</v>
          </cell>
          <cell r="D67">
            <v>0</v>
          </cell>
          <cell r="E67">
            <v>-12000000</v>
          </cell>
          <cell r="F67">
            <v>1988000000</v>
          </cell>
          <cell r="G67">
            <v>50000000</v>
          </cell>
          <cell r="H67">
            <v>1538000000</v>
          </cell>
          <cell r="I67">
            <v>450000000</v>
          </cell>
          <cell r="J67">
            <v>76093282.59</v>
          </cell>
          <cell r="K67">
            <v>748824088.85</v>
          </cell>
          <cell r="L67">
            <v>779132440.85</v>
          </cell>
          <cell r="M67">
            <v>779132440.85</v>
          </cell>
          <cell r="N67">
            <v>789175911.15</v>
          </cell>
          <cell r="O67">
            <v>1208867559.15</v>
          </cell>
          <cell r="P67">
            <v>43819516.15</v>
          </cell>
          <cell r="Q67">
            <v>53823783.69</v>
          </cell>
          <cell r="R67">
            <v>0</v>
          </cell>
        </row>
        <row r="68">
          <cell r="A68" t="str">
            <v>3110218</v>
          </cell>
          <cell r="B68" t="str">
            <v>Inte.Comisi.Gtos Bancarios</v>
          </cell>
          <cell r="C68">
            <v>1098000000</v>
          </cell>
          <cell r="D68">
            <v>0</v>
          </cell>
          <cell r="E68">
            <v>7367544277.15</v>
          </cell>
          <cell r="F68">
            <v>8465544277.15</v>
          </cell>
          <cell r="G68">
            <v>25200000</v>
          </cell>
          <cell r="H68">
            <v>180842000</v>
          </cell>
          <cell r="I68">
            <v>8284702277.15</v>
          </cell>
          <cell r="J68">
            <v>16284212</v>
          </cell>
          <cell r="K68">
            <v>70186919.58</v>
          </cell>
          <cell r="L68">
            <v>277707714.54</v>
          </cell>
          <cell r="M68">
            <v>277707714.54</v>
          </cell>
          <cell r="N68">
            <v>110655080.42</v>
          </cell>
          <cell r="O68">
            <v>8187836562.61</v>
          </cell>
          <cell r="P68">
            <v>11109885.46</v>
          </cell>
          <cell r="Q68">
            <v>24144</v>
          </cell>
          <cell r="R68">
            <v>0</v>
          </cell>
        </row>
        <row r="69">
          <cell r="A69" t="str">
            <v>3110299</v>
          </cell>
          <cell r="B69" t="str">
            <v>OTROS GASTOS GENERALES</v>
          </cell>
          <cell r="C69">
            <v>20301100000</v>
          </cell>
          <cell r="D69">
            <v>187949214</v>
          </cell>
          <cell r="E69">
            <v>-1542487145</v>
          </cell>
          <cell r="F69">
            <v>18758612855</v>
          </cell>
          <cell r="G69">
            <v>521700000</v>
          </cell>
          <cell r="H69">
            <v>7182463641</v>
          </cell>
          <cell r="I69">
            <v>11576149214</v>
          </cell>
          <cell r="J69">
            <v>690998463</v>
          </cell>
          <cell r="K69">
            <v>4429463253.13</v>
          </cell>
          <cell r="L69">
            <v>9288666015.13</v>
          </cell>
          <cell r="M69">
            <v>9288666015.13</v>
          </cell>
          <cell r="N69">
            <v>2753000387.87</v>
          </cell>
          <cell r="O69">
            <v>9399946839.87</v>
          </cell>
          <cell r="P69">
            <v>4148379596.79</v>
          </cell>
          <cell r="Q69">
            <v>533439693</v>
          </cell>
          <cell r="R69">
            <v>-70000000</v>
          </cell>
        </row>
        <row r="70">
          <cell r="A70" t="str">
            <v>311029902</v>
          </cell>
          <cell r="B70" t="str">
            <v>Cuotas Sostenimiento</v>
          </cell>
          <cell r="C70">
            <v>530400000</v>
          </cell>
          <cell r="D70">
            <v>0</v>
          </cell>
          <cell r="E70">
            <v>-20000000</v>
          </cell>
          <cell r="F70">
            <v>510400000</v>
          </cell>
          <cell r="G70">
            <v>1300000</v>
          </cell>
          <cell r="H70">
            <v>411900000</v>
          </cell>
          <cell r="I70">
            <v>98500000</v>
          </cell>
          <cell r="J70">
            <v>11645760</v>
          </cell>
          <cell r="K70">
            <v>200624860</v>
          </cell>
          <cell r="L70">
            <v>352395480</v>
          </cell>
          <cell r="M70">
            <v>352395480</v>
          </cell>
          <cell r="N70">
            <v>211275140</v>
          </cell>
          <cell r="O70">
            <v>88004520</v>
          </cell>
          <cell r="P70">
            <v>3153520</v>
          </cell>
          <cell r="Q70">
            <v>94339080</v>
          </cell>
          <cell r="R70">
            <v>-70000000</v>
          </cell>
        </row>
        <row r="71">
          <cell r="A71" t="str">
            <v>311029905</v>
          </cell>
          <cell r="B71" t="str">
            <v>Gastos de Cafeteria</v>
          </cell>
          <cell r="C71">
            <v>1169800000</v>
          </cell>
          <cell r="D71">
            <v>0</v>
          </cell>
          <cell r="E71">
            <v>0</v>
          </cell>
          <cell r="F71">
            <v>1169800000</v>
          </cell>
          <cell r="G71">
            <v>100000000</v>
          </cell>
          <cell r="H71">
            <v>434800000</v>
          </cell>
          <cell r="I71">
            <v>735000000</v>
          </cell>
          <cell r="J71">
            <v>64569312</v>
          </cell>
          <cell r="K71">
            <v>379656057</v>
          </cell>
          <cell r="L71">
            <v>982898223</v>
          </cell>
          <cell r="M71">
            <v>982898223</v>
          </cell>
          <cell r="N71">
            <v>55143943</v>
          </cell>
          <cell r="O71">
            <v>186901777</v>
          </cell>
          <cell r="P71">
            <v>86174123</v>
          </cell>
          <cell r="Q71">
            <v>26485837</v>
          </cell>
          <cell r="R71">
            <v>0</v>
          </cell>
        </row>
        <row r="72">
          <cell r="A72" t="str">
            <v>311029906</v>
          </cell>
          <cell r="B72" t="str">
            <v>Imprevistos</v>
          </cell>
          <cell r="C72">
            <v>25000000</v>
          </cell>
          <cell r="D72">
            <v>7949214</v>
          </cell>
          <cell r="E72">
            <v>198104593</v>
          </cell>
          <cell r="F72">
            <v>223104593</v>
          </cell>
          <cell r="G72">
            <v>2000000</v>
          </cell>
          <cell r="H72">
            <v>210855379</v>
          </cell>
          <cell r="I72">
            <v>12249214</v>
          </cell>
          <cell r="J72">
            <v>23559665</v>
          </cell>
          <cell r="K72">
            <v>112761386.21</v>
          </cell>
          <cell r="L72">
            <v>145465151.21</v>
          </cell>
          <cell r="M72">
            <v>145465151.21</v>
          </cell>
          <cell r="N72">
            <v>98093992.79</v>
          </cell>
          <cell r="O72">
            <v>77639441.79</v>
          </cell>
          <cell r="P72">
            <v>66089729.79</v>
          </cell>
          <cell r="Q72">
            <v>2122975</v>
          </cell>
          <cell r="R72">
            <v>0</v>
          </cell>
        </row>
        <row r="73">
          <cell r="A73" t="str">
            <v>311029908</v>
          </cell>
          <cell r="B73" t="str">
            <v>Transmision de Mensajes</v>
          </cell>
          <cell r="C73">
            <v>1797600000</v>
          </cell>
          <cell r="D73">
            <v>180000000</v>
          </cell>
          <cell r="E73">
            <v>579408262</v>
          </cell>
          <cell r="F73">
            <v>2377008262</v>
          </cell>
          <cell r="G73">
            <v>218400000</v>
          </cell>
          <cell r="H73">
            <v>1669608262</v>
          </cell>
          <cell r="I73">
            <v>707400000</v>
          </cell>
          <cell r="J73">
            <v>281058655</v>
          </cell>
          <cell r="K73">
            <v>1496989472</v>
          </cell>
          <cell r="L73">
            <v>1794508262</v>
          </cell>
          <cell r="M73">
            <v>1794508262</v>
          </cell>
          <cell r="N73">
            <v>172618790</v>
          </cell>
          <cell r="O73">
            <v>582500000</v>
          </cell>
          <cell r="P73">
            <v>193000000</v>
          </cell>
          <cell r="Q73">
            <v>0</v>
          </cell>
          <cell r="R73">
            <v>0</v>
          </cell>
        </row>
        <row r="74">
          <cell r="A74" t="str">
            <v>311029911</v>
          </cell>
          <cell r="B74" t="str">
            <v>Gastos de Aseo</v>
          </cell>
          <cell r="C74">
            <v>1574200000</v>
          </cell>
          <cell r="D74">
            <v>0</v>
          </cell>
          <cell r="E74">
            <v>500000000</v>
          </cell>
          <cell r="F74">
            <v>2074200000</v>
          </cell>
          <cell r="G74">
            <v>200000000</v>
          </cell>
          <cell r="H74">
            <v>1251200000</v>
          </cell>
          <cell r="I74">
            <v>823000000</v>
          </cell>
          <cell r="J74">
            <v>109332308</v>
          </cell>
          <cell r="K74">
            <v>906754363</v>
          </cell>
          <cell r="L74">
            <v>1950806383</v>
          </cell>
          <cell r="M74">
            <v>1950806383</v>
          </cell>
          <cell r="N74">
            <v>344445637</v>
          </cell>
          <cell r="O74">
            <v>123393617</v>
          </cell>
          <cell r="P74">
            <v>9513598</v>
          </cell>
          <cell r="Q74">
            <v>16942503</v>
          </cell>
          <cell r="R74">
            <v>0</v>
          </cell>
        </row>
        <row r="75">
          <cell r="A75" t="str">
            <v>311029913</v>
          </cell>
          <cell r="B75" t="str">
            <v>Honorarios</v>
          </cell>
          <cell r="C75">
            <v>15204100000</v>
          </cell>
          <cell r="D75">
            <v>0</v>
          </cell>
          <cell r="E75">
            <v>-2800000000</v>
          </cell>
          <cell r="F75">
            <v>12404100000</v>
          </cell>
          <cell r="G75">
            <v>0</v>
          </cell>
          <cell r="H75">
            <v>3204100000</v>
          </cell>
          <cell r="I75">
            <v>9200000000</v>
          </cell>
          <cell r="J75">
            <v>200832763</v>
          </cell>
          <cell r="K75">
            <v>1332677114.92</v>
          </cell>
          <cell r="L75">
            <v>4062592515.92</v>
          </cell>
          <cell r="M75">
            <v>4062592515.92</v>
          </cell>
          <cell r="N75">
            <v>1871422885.08</v>
          </cell>
          <cell r="O75">
            <v>8341507484.08</v>
          </cell>
          <cell r="P75">
            <v>3790448626</v>
          </cell>
          <cell r="Q75">
            <v>393549298</v>
          </cell>
          <cell r="R75">
            <v>0</v>
          </cell>
        </row>
        <row r="76">
          <cell r="A76" t="str">
            <v>31103</v>
          </cell>
          <cell r="B76" t="str">
            <v>APORTES PATRONALES</v>
          </cell>
          <cell r="C76">
            <v>29576100000</v>
          </cell>
          <cell r="D76">
            <v>-500000000</v>
          </cell>
          <cell r="E76">
            <v>-500000000</v>
          </cell>
          <cell r="F76">
            <v>29076100000</v>
          </cell>
          <cell r="G76">
            <v>2574700000</v>
          </cell>
          <cell r="H76">
            <v>20342300000</v>
          </cell>
          <cell r="I76">
            <v>8733800000</v>
          </cell>
          <cell r="J76">
            <v>2199730265.89</v>
          </cell>
          <cell r="K76">
            <v>17162773783.88</v>
          </cell>
          <cell r="L76">
            <v>28069194039</v>
          </cell>
          <cell r="M76">
            <v>28069194039</v>
          </cell>
          <cell r="N76">
            <v>3179526216.12</v>
          </cell>
          <cell r="O76">
            <v>297905961</v>
          </cell>
          <cell r="P76">
            <v>209405961</v>
          </cell>
          <cell r="Q76">
            <v>-540000000</v>
          </cell>
          <cell r="R76">
            <v>-709000000</v>
          </cell>
        </row>
        <row r="77">
          <cell r="A77" t="str">
            <v>3110301</v>
          </cell>
          <cell r="B77" t="str">
            <v>Caja de Compensacion</v>
          </cell>
          <cell r="C77">
            <v>1539500000</v>
          </cell>
          <cell r="D77">
            <v>0</v>
          </cell>
          <cell r="E77">
            <v>0</v>
          </cell>
          <cell r="F77">
            <v>1539500000</v>
          </cell>
          <cell r="G77">
            <v>125300000</v>
          </cell>
          <cell r="H77">
            <v>877100000</v>
          </cell>
          <cell r="I77">
            <v>662400000</v>
          </cell>
          <cell r="J77">
            <v>54430990.27</v>
          </cell>
          <cell r="K77">
            <v>439155674.92</v>
          </cell>
          <cell r="L77">
            <v>1500000000</v>
          </cell>
          <cell r="M77">
            <v>1500000000</v>
          </cell>
          <cell r="N77">
            <v>437944325.08</v>
          </cell>
          <cell r="O77">
            <v>39500000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3110302</v>
          </cell>
          <cell r="B78" t="str">
            <v>CESANTIAS</v>
          </cell>
          <cell r="C78">
            <v>5240700000</v>
          </cell>
          <cell r="D78">
            <v>0</v>
          </cell>
          <cell r="E78">
            <v>0</v>
          </cell>
          <cell r="F78">
            <v>5240700000</v>
          </cell>
          <cell r="G78">
            <v>256100000</v>
          </cell>
          <cell r="H78">
            <v>4054100000</v>
          </cell>
          <cell r="I78">
            <v>1186600000</v>
          </cell>
          <cell r="J78">
            <v>76886729</v>
          </cell>
          <cell r="K78">
            <v>1895289009</v>
          </cell>
          <cell r="L78">
            <v>4322295405</v>
          </cell>
          <cell r="M78">
            <v>4322295405</v>
          </cell>
          <cell r="N78">
            <v>2158810991</v>
          </cell>
          <cell r="O78">
            <v>209404595</v>
          </cell>
          <cell r="P78">
            <v>209404595</v>
          </cell>
          <cell r="Q78">
            <v>0</v>
          </cell>
          <cell r="R78">
            <v>-709000000</v>
          </cell>
        </row>
        <row r="79">
          <cell r="A79" t="str">
            <v>311030201</v>
          </cell>
          <cell r="B79" t="str">
            <v>Parciales</v>
          </cell>
          <cell r="C79">
            <v>2209400000</v>
          </cell>
          <cell r="D79">
            <v>0</v>
          </cell>
          <cell r="E79">
            <v>0</v>
          </cell>
          <cell r="F79">
            <v>2209400000</v>
          </cell>
          <cell r="G79">
            <v>205000000</v>
          </cell>
          <cell r="H79">
            <v>1265100000</v>
          </cell>
          <cell r="I79">
            <v>944300000</v>
          </cell>
          <cell r="J79">
            <v>70496000</v>
          </cell>
          <cell r="K79">
            <v>501903385</v>
          </cell>
          <cell r="L79">
            <v>1291000000</v>
          </cell>
          <cell r="M79">
            <v>1291000000</v>
          </cell>
          <cell r="N79">
            <v>763196615</v>
          </cell>
          <cell r="O79">
            <v>209400000</v>
          </cell>
          <cell r="P79">
            <v>209400000</v>
          </cell>
          <cell r="Q79">
            <v>0</v>
          </cell>
          <cell r="R79">
            <v>-709000000</v>
          </cell>
        </row>
        <row r="80">
          <cell r="A80" t="str">
            <v>311030202</v>
          </cell>
          <cell r="B80" t="str">
            <v>Definitivas</v>
          </cell>
          <cell r="C80">
            <v>2807800000</v>
          </cell>
          <cell r="D80">
            <v>0</v>
          </cell>
          <cell r="E80">
            <v>0</v>
          </cell>
          <cell r="F80">
            <v>2807800000</v>
          </cell>
          <cell r="G80">
            <v>50200000</v>
          </cell>
          <cell r="H80">
            <v>2570400000</v>
          </cell>
          <cell r="I80">
            <v>237400000</v>
          </cell>
          <cell r="J80">
            <v>6150016</v>
          </cell>
          <cell r="K80">
            <v>1240804014</v>
          </cell>
          <cell r="L80">
            <v>2807795405</v>
          </cell>
          <cell r="M80">
            <v>2807795405</v>
          </cell>
          <cell r="N80">
            <v>1329595986</v>
          </cell>
          <cell r="O80">
            <v>4595</v>
          </cell>
          <cell r="P80">
            <v>4595</v>
          </cell>
          <cell r="Q80">
            <v>0</v>
          </cell>
          <cell r="R80">
            <v>0</v>
          </cell>
        </row>
        <row r="81">
          <cell r="A81" t="str">
            <v>311030203</v>
          </cell>
          <cell r="B81" t="str">
            <v>Inte.Sobre las Cesantias</v>
          </cell>
          <cell r="C81">
            <v>223500000</v>
          </cell>
          <cell r="D81">
            <v>0</v>
          </cell>
          <cell r="E81">
            <v>0</v>
          </cell>
          <cell r="F81">
            <v>223500000</v>
          </cell>
          <cell r="G81">
            <v>900000</v>
          </cell>
          <cell r="H81">
            <v>218600000</v>
          </cell>
          <cell r="I81">
            <v>4900000</v>
          </cell>
          <cell r="J81">
            <v>240713</v>
          </cell>
          <cell r="K81">
            <v>152581610</v>
          </cell>
          <cell r="L81">
            <v>223500000</v>
          </cell>
          <cell r="M81">
            <v>223500000</v>
          </cell>
          <cell r="N81">
            <v>66018390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3110303</v>
          </cell>
          <cell r="B82" t="str">
            <v>Atelca</v>
          </cell>
          <cell r="C82">
            <v>9000000</v>
          </cell>
          <cell r="D82">
            <v>0</v>
          </cell>
          <cell r="E82">
            <v>0</v>
          </cell>
          <cell r="F82">
            <v>9000000</v>
          </cell>
          <cell r="G82">
            <v>3000000</v>
          </cell>
          <cell r="H82">
            <v>9000000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9000000</v>
          </cell>
          <cell r="O82">
            <v>9000000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3110305</v>
          </cell>
          <cell r="B83" t="str">
            <v>ICBF</v>
          </cell>
          <cell r="C83">
            <v>1060600000</v>
          </cell>
          <cell r="D83">
            <v>0</v>
          </cell>
          <cell r="E83">
            <v>0</v>
          </cell>
          <cell r="F83">
            <v>1060600000</v>
          </cell>
          <cell r="G83">
            <v>88400000</v>
          </cell>
          <cell r="H83">
            <v>618800000</v>
          </cell>
          <cell r="I83">
            <v>441800000</v>
          </cell>
          <cell r="J83">
            <v>40823256.68</v>
          </cell>
          <cell r="K83">
            <v>329366786.97</v>
          </cell>
          <cell r="L83">
            <v>1060600000</v>
          </cell>
          <cell r="M83">
            <v>1060600000</v>
          </cell>
          <cell r="N83">
            <v>289433213.03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3110306</v>
          </cell>
          <cell r="B84" t="str">
            <v>SENA</v>
          </cell>
          <cell r="C84">
            <v>792700000</v>
          </cell>
          <cell r="D84">
            <v>0</v>
          </cell>
          <cell r="E84">
            <v>0</v>
          </cell>
          <cell r="F84">
            <v>792700000</v>
          </cell>
          <cell r="G84">
            <v>66100000</v>
          </cell>
          <cell r="H84">
            <v>462700000</v>
          </cell>
          <cell r="I84">
            <v>330000000</v>
          </cell>
          <cell r="J84">
            <v>27215521.94</v>
          </cell>
          <cell r="K84">
            <v>219577841.99</v>
          </cell>
          <cell r="L84">
            <v>792700000</v>
          </cell>
          <cell r="M84">
            <v>792700000</v>
          </cell>
          <cell r="N84">
            <v>243122158.01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3110307</v>
          </cell>
          <cell r="B85" t="str">
            <v>Seguridad Social</v>
          </cell>
          <cell r="C85">
            <v>20833600000</v>
          </cell>
          <cell r="D85">
            <v>-500000000</v>
          </cell>
          <cell r="E85">
            <v>-500000000</v>
          </cell>
          <cell r="F85">
            <v>20333600000</v>
          </cell>
          <cell r="G85">
            <v>1985800000</v>
          </cell>
          <cell r="H85">
            <v>14220600000</v>
          </cell>
          <cell r="I85">
            <v>6113000000</v>
          </cell>
          <cell r="J85">
            <v>1950373768</v>
          </cell>
          <cell r="K85">
            <v>14179384471</v>
          </cell>
          <cell r="L85">
            <v>20293598634</v>
          </cell>
          <cell r="M85">
            <v>20293598634</v>
          </cell>
          <cell r="N85">
            <v>41215529</v>
          </cell>
          <cell r="O85">
            <v>40001366</v>
          </cell>
          <cell r="P85">
            <v>1366</v>
          </cell>
          <cell r="Q85">
            <v>-540000000</v>
          </cell>
          <cell r="R85">
            <v>0</v>
          </cell>
        </row>
        <row r="86">
          <cell r="A86" t="str">
            <v>3110308</v>
          </cell>
          <cell r="B86" t="str">
            <v>Sintratelefonos</v>
          </cell>
          <cell r="C86">
            <v>100000000</v>
          </cell>
          <cell r="D86">
            <v>0</v>
          </cell>
          <cell r="E86">
            <v>0</v>
          </cell>
          <cell r="F86">
            <v>100000000</v>
          </cell>
          <cell r="G86">
            <v>50000000</v>
          </cell>
          <cell r="H86">
            <v>100000000</v>
          </cell>
          <cell r="I86">
            <v>0</v>
          </cell>
          <cell r="J86">
            <v>50000000</v>
          </cell>
          <cell r="K86">
            <v>100000000</v>
          </cell>
          <cell r="L86">
            <v>100000000</v>
          </cell>
          <cell r="M86">
            <v>100000000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31104</v>
          </cell>
          <cell r="B87" t="str">
            <v>Mesada Pensional</v>
          </cell>
          <cell r="C87">
            <v>122000000000</v>
          </cell>
          <cell r="D87">
            <v>0</v>
          </cell>
          <cell r="E87">
            <v>-1800000000</v>
          </cell>
          <cell r="F87">
            <v>120200000000</v>
          </cell>
          <cell r="G87">
            <v>7214300000</v>
          </cell>
          <cell r="H87">
            <v>67810746400</v>
          </cell>
          <cell r="I87">
            <v>52389253600</v>
          </cell>
          <cell r="J87">
            <v>8265019122</v>
          </cell>
          <cell r="K87">
            <v>65917102243.14</v>
          </cell>
          <cell r="L87">
            <v>118550464744.12</v>
          </cell>
          <cell r="M87">
            <v>118550464744.12</v>
          </cell>
          <cell r="N87">
            <v>1893644156.86</v>
          </cell>
          <cell r="O87">
            <v>149535255.88</v>
          </cell>
          <cell r="P87">
            <v>0</v>
          </cell>
          <cell r="Q87">
            <v>0</v>
          </cell>
          <cell r="R87">
            <v>-1500000000</v>
          </cell>
        </row>
        <row r="88">
          <cell r="A88" t="str">
            <v>31105</v>
          </cell>
          <cell r="B88" t="str">
            <v>OTROS APORTES</v>
          </cell>
          <cell r="C88">
            <v>11930800000</v>
          </cell>
          <cell r="D88">
            <v>0</v>
          </cell>
          <cell r="E88">
            <v>0</v>
          </cell>
          <cell r="F88">
            <v>11930800000</v>
          </cell>
          <cell r="G88">
            <v>1365700000</v>
          </cell>
          <cell r="H88">
            <v>9928000000</v>
          </cell>
          <cell r="I88">
            <v>2002800000</v>
          </cell>
          <cell r="J88">
            <v>1442076000</v>
          </cell>
          <cell r="K88">
            <v>4752117832</v>
          </cell>
          <cell r="L88">
            <v>4752420223</v>
          </cell>
          <cell r="M88">
            <v>4752420223</v>
          </cell>
          <cell r="N88">
            <v>5175882168</v>
          </cell>
          <cell r="O88">
            <v>7178379777</v>
          </cell>
          <cell r="P88">
            <v>3317679777</v>
          </cell>
          <cell r="Q88">
            <v>1442076000</v>
          </cell>
          <cell r="R88">
            <v>0</v>
          </cell>
        </row>
        <row r="89">
          <cell r="A89" t="str">
            <v>3110501</v>
          </cell>
          <cell r="B89" t="str">
            <v>Contribuc.Especiales CRT</v>
          </cell>
          <cell r="C89">
            <v>2562000000</v>
          </cell>
          <cell r="D89">
            <v>0</v>
          </cell>
          <cell r="E89">
            <v>0</v>
          </cell>
          <cell r="F89">
            <v>2562000000</v>
          </cell>
          <cell r="G89">
            <v>0</v>
          </cell>
          <cell r="H89">
            <v>2562000000</v>
          </cell>
          <cell r="I89">
            <v>0</v>
          </cell>
          <cell r="J89">
            <v>0</v>
          </cell>
          <cell r="K89">
            <v>1085697609</v>
          </cell>
          <cell r="L89">
            <v>1086000000</v>
          </cell>
          <cell r="M89">
            <v>1086000000</v>
          </cell>
          <cell r="N89">
            <v>1476302391</v>
          </cell>
          <cell r="O89">
            <v>1476000000</v>
          </cell>
          <cell r="P89">
            <v>1130300000</v>
          </cell>
          <cell r="Q89">
            <v>0</v>
          </cell>
          <cell r="R89">
            <v>0</v>
          </cell>
        </row>
        <row r="90">
          <cell r="A90" t="str">
            <v>3110502</v>
          </cell>
          <cell r="B90" t="str">
            <v>Contribuciones a SSPD</v>
          </cell>
          <cell r="C90">
            <v>3515000000</v>
          </cell>
          <cell r="D90">
            <v>0</v>
          </cell>
          <cell r="E90">
            <v>0</v>
          </cell>
          <cell r="F90">
            <v>3515000000</v>
          </cell>
          <cell r="G90">
            <v>0</v>
          </cell>
          <cell r="H90">
            <v>3515000000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3515000000</v>
          </cell>
          <cell r="O90">
            <v>3515000000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3110503</v>
          </cell>
          <cell r="B91" t="str">
            <v>Contribu.Fondo Comunica.</v>
          </cell>
          <cell r="C91">
            <v>5853800000</v>
          </cell>
          <cell r="D91">
            <v>0</v>
          </cell>
          <cell r="E91">
            <v>0</v>
          </cell>
          <cell r="F91">
            <v>5853800000</v>
          </cell>
          <cell r="G91">
            <v>1365700000</v>
          </cell>
          <cell r="H91">
            <v>3851000000</v>
          </cell>
          <cell r="I91">
            <v>2002800000</v>
          </cell>
          <cell r="J91">
            <v>1442076000</v>
          </cell>
          <cell r="K91">
            <v>3666420223</v>
          </cell>
          <cell r="L91">
            <v>3666420223</v>
          </cell>
          <cell r="M91">
            <v>3666420223</v>
          </cell>
          <cell r="N91">
            <v>184579777</v>
          </cell>
          <cell r="O91">
            <v>2187379777</v>
          </cell>
          <cell r="P91">
            <v>2187379777</v>
          </cell>
          <cell r="Q91">
            <v>1442076000</v>
          </cell>
          <cell r="R91">
            <v>0</v>
          </cell>
        </row>
        <row r="92">
          <cell r="A92" t="str">
            <v>312</v>
          </cell>
          <cell r="B92" t="str">
            <v>OPERATIVOS</v>
          </cell>
          <cell r="C92">
            <v>283696900000</v>
          </cell>
          <cell r="D92">
            <v>-250000000</v>
          </cell>
          <cell r="E92">
            <v>28840200000</v>
          </cell>
          <cell r="F92">
            <v>312537100000</v>
          </cell>
          <cell r="G92">
            <v>15961241000</v>
          </cell>
          <cell r="H92">
            <v>230529228600</v>
          </cell>
          <cell r="I92">
            <v>82007871400</v>
          </cell>
          <cell r="J92">
            <v>12604649921.36</v>
          </cell>
          <cell r="K92">
            <v>208414733915.48</v>
          </cell>
          <cell r="L92">
            <v>265392918625.5</v>
          </cell>
          <cell r="M92">
            <v>265392918625.5</v>
          </cell>
          <cell r="N92">
            <v>22114494684.52</v>
          </cell>
          <cell r="O92">
            <v>41378581374.5</v>
          </cell>
          <cell r="P92">
            <v>14502701661.48</v>
          </cell>
          <cell r="Q92">
            <v>17141778390.76</v>
          </cell>
          <cell r="R92">
            <v>-5765600000</v>
          </cell>
        </row>
        <row r="93">
          <cell r="A93" t="str">
            <v>31201</v>
          </cell>
          <cell r="B93" t="str">
            <v>SERVICIOS PERSONALES</v>
          </cell>
          <cell r="C93">
            <v>90398700000</v>
          </cell>
          <cell r="D93">
            <v>-250000000</v>
          </cell>
          <cell r="E93">
            <v>-1375000000</v>
          </cell>
          <cell r="F93">
            <v>89023700000</v>
          </cell>
          <cell r="G93">
            <v>7491650000</v>
          </cell>
          <cell r="H93">
            <v>54348749600</v>
          </cell>
          <cell r="I93">
            <v>34674950400</v>
          </cell>
          <cell r="J93">
            <v>6041284610</v>
          </cell>
          <cell r="K93">
            <v>49944936247</v>
          </cell>
          <cell r="L93">
            <v>71632402140.98</v>
          </cell>
          <cell r="M93">
            <v>71632402140.98</v>
          </cell>
          <cell r="N93">
            <v>4403813353</v>
          </cell>
          <cell r="O93">
            <v>15796297859.02</v>
          </cell>
          <cell r="P93">
            <v>366753362</v>
          </cell>
          <cell r="Q93">
            <v>-175175220</v>
          </cell>
          <cell r="R93">
            <v>-1595000000</v>
          </cell>
        </row>
        <row r="94">
          <cell r="A94" t="str">
            <v>3120101</v>
          </cell>
          <cell r="B94" t="str">
            <v>Sueldos Personal Nomina</v>
          </cell>
          <cell r="C94">
            <v>57060100000</v>
          </cell>
          <cell r="D94">
            <v>0</v>
          </cell>
          <cell r="E94">
            <v>0</v>
          </cell>
          <cell r="F94">
            <v>57060100000</v>
          </cell>
          <cell r="G94">
            <v>6345000000</v>
          </cell>
          <cell r="H94">
            <v>35495000000</v>
          </cell>
          <cell r="I94">
            <v>21565100000</v>
          </cell>
          <cell r="J94">
            <v>4849164870</v>
          </cell>
          <cell r="K94">
            <v>33969155158</v>
          </cell>
          <cell r="L94">
            <v>42118555502.98</v>
          </cell>
          <cell r="M94">
            <v>42118555502.98</v>
          </cell>
          <cell r="N94">
            <v>1525844842</v>
          </cell>
          <cell r="O94">
            <v>14941544497.02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3120103</v>
          </cell>
          <cell r="B95" t="str">
            <v>Comisiones</v>
          </cell>
          <cell r="C95">
            <v>1174300000</v>
          </cell>
          <cell r="D95">
            <v>-250000000</v>
          </cell>
          <cell r="E95">
            <v>-250000000</v>
          </cell>
          <cell r="F95">
            <v>924300000</v>
          </cell>
          <cell r="G95">
            <v>-152100000</v>
          </cell>
          <cell r="H95">
            <v>435300000</v>
          </cell>
          <cell r="I95">
            <v>489000000</v>
          </cell>
          <cell r="J95">
            <v>42182233</v>
          </cell>
          <cell r="K95">
            <v>251692673</v>
          </cell>
          <cell r="L95">
            <v>924300000</v>
          </cell>
          <cell r="M95">
            <v>924300000</v>
          </cell>
          <cell r="N95">
            <v>183607327</v>
          </cell>
          <cell r="O95">
            <v>0</v>
          </cell>
          <cell r="P95">
            <v>0</v>
          </cell>
          <cell r="Q95">
            <v>-250000000</v>
          </cell>
          <cell r="R95">
            <v>0</v>
          </cell>
        </row>
        <row r="96">
          <cell r="A96" t="str">
            <v>3120105</v>
          </cell>
          <cell r="B96" t="str">
            <v>Horas Extras</v>
          </cell>
          <cell r="C96">
            <v>3100800000</v>
          </cell>
          <cell r="D96">
            <v>0</v>
          </cell>
          <cell r="E96">
            <v>-1125000000</v>
          </cell>
          <cell r="F96">
            <v>1975800000</v>
          </cell>
          <cell r="G96">
            <v>133400000</v>
          </cell>
          <cell r="H96">
            <v>1083800000</v>
          </cell>
          <cell r="I96">
            <v>892000000</v>
          </cell>
          <cell r="J96">
            <v>69110180</v>
          </cell>
          <cell r="K96">
            <v>605537067</v>
          </cell>
          <cell r="L96">
            <v>1875000000</v>
          </cell>
          <cell r="M96">
            <v>1875000000</v>
          </cell>
          <cell r="N96">
            <v>478262933</v>
          </cell>
          <cell r="O96">
            <v>100800000</v>
          </cell>
          <cell r="P96">
            <v>0</v>
          </cell>
          <cell r="Q96">
            <v>0</v>
          </cell>
          <cell r="R96">
            <v>0</v>
          </cell>
        </row>
        <row r="97">
          <cell r="A97" t="str">
            <v>3120106</v>
          </cell>
          <cell r="B97" t="str">
            <v>Subsidio de Transporte</v>
          </cell>
          <cell r="C97">
            <v>1474400000</v>
          </cell>
          <cell r="D97">
            <v>0</v>
          </cell>
          <cell r="E97">
            <v>0</v>
          </cell>
          <cell r="F97">
            <v>1474400000</v>
          </cell>
          <cell r="G97">
            <v>122900000</v>
          </cell>
          <cell r="H97">
            <v>860300000</v>
          </cell>
          <cell r="I97">
            <v>614100000</v>
          </cell>
          <cell r="J97">
            <v>98947108</v>
          </cell>
          <cell r="K97">
            <v>766830015</v>
          </cell>
          <cell r="L97">
            <v>1474400000</v>
          </cell>
          <cell r="M97">
            <v>1474400000</v>
          </cell>
          <cell r="N97">
            <v>93469985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 t="str">
            <v>3120107</v>
          </cell>
          <cell r="B98" t="str">
            <v>Subsidio de Alimentacion</v>
          </cell>
          <cell r="C98">
            <v>2942600000</v>
          </cell>
          <cell r="D98">
            <v>0</v>
          </cell>
          <cell r="E98">
            <v>0</v>
          </cell>
          <cell r="F98">
            <v>2942600000</v>
          </cell>
          <cell r="G98">
            <v>245200000</v>
          </cell>
          <cell r="H98">
            <v>1716400000</v>
          </cell>
          <cell r="I98">
            <v>1226200000</v>
          </cell>
          <cell r="J98">
            <v>194687272</v>
          </cell>
          <cell r="K98">
            <v>1482387123</v>
          </cell>
          <cell r="L98">
            <v>2900000000</v>
          </cell>
          <cell r="M98">
            <v>2900000000</v>
          </cell>
          <cell r="N98">
            <v>234012877</v>
          </cell>
          <cell r="O98">
            <v>42600000</v>
          </cell>
          <cell r="P98">
            <v>0</v>
          </cell>
          <cell r="Q98">
            <v>0</v>
          </cell>
          <cell r="R98">
            <v>0</v>
          </cell>
        </row>
        <row r="99">
          <cell r="A99" t="str">
            <v>3120111</v>
          </cell>
          <cell r="B99" t="str">
            <v>Prima Semestral</v>
          </cell>
          <cell r="C99">
            <v>4288000000</v>
          </cell>
          <cell r="D99">
            <v>50000000</v>
          </cell>
          <cell r="E99">
            <v>50000000</v>
          </cell>
          <cell r="F99">
            <v>4338000000</v>
          </cell>
          <cell r="G99">
            <v>36200000</v>
          </cell>
          <cell r="H99">
            <v>4323200000</v>
          </cell>
          <cell r="I99">
            <v>14800000</v>
          </cell>
          <cell r="J99">
            <v>12474726</v>
          </cell>
          <cell r="K99">
            <v>4299462969</v>
          </cell>
          <cell r="L99">
            <v>4338000000</v>
          </cell>
          <cell r="M99">
            <v>4338000000</v>
          </cell>
          <cell r="N99">
            <v>23737031</v>
          </cell>
          <cell r="O99">
            <v>0</v>
          </cell>
          <cell r="P99">
            <v>0</v>
          </cell>
          <cell r="Q99">
            <v>50000000</v>
          </cell>
          <cell r="R99">
            <v>0</v>
          </cell>
        </row>
        <row r="100">
          <cell r="A100" t="str">
            <v>3120113</v>
          </cell>
          <cell r="B100" t="str">
            <v>Prima de Navidad</v>
          </cell>
          <cell r="C100">
            <v>5245500000</v>
          </cell>
          <cell r="D100">
            <v>0</v>
          </cell>
          <cell r="E100">
            <v>0</v>
          </cell>
          <cell r="F100">
            <v>5245500000</v>
          </cell>
          <cell r="G100">
            <v>47700000</v>
          </cell>
          <cell r="H100">
            <v>333900000</v>
          </cell>
          <cell r="I100">
            <v>4911600000</v>
          </cell>
          <cell r="J100">
            <v>11862436</v>
          </cell>
          <cell r="K100">
            <v>49550946</v>
          </cell>
          <cell r="L100">
            <v>5200000000</v>
          </cell>
          <cell r="M100">
            <v>5200000000</v>
          </cell>
          <cell r="N100">
            <v>284349054</v>
          </cell>
          <cell r="O100">
            <v>45500000</v>
          </cell>
          <cell r="P100">
            <v>0</v>
          </cell>
          <cell r="Q100">
            <v>0</v>
          </cell>
          <cell r="R100">
            <v>0</v>
          </cell>
        </row>
        <row r="101">
          <cell r="A101" t="str">
            <v>3120114</v>
          </cell>
          <cell r="B101" t="str">
            <v>Prima de Vacaciones</v>
          </cell>
          <cell r="C101">
            <v>6349100000</v>
          </cell>
          <cell r="D101">
            <v>0</v>
          </cell>
          <cell r="E101">
            <v>0</v>
          </cell>
          <cell r="F101">
            <v>6349100000</v>
          </cell>
          <cell r="G101">
            <v>526100000</v>
          </cell>
          <cell r="H101">
            <v>3452700000</v>
          </cell>
          <cell r="I101">
            <v>2896400000</v>
          </cell>
          <cell r="J101">
            <v>598502616</v>
          </cell>
          <cell r="K101">
            <v>2989322019</v>
          </cell>
          <cell r="L101">
            <v>5800000000</v>
          </cell>
          <cell r="M101">
            <v>5800000000</v>
          </cell>
          <cell r="N101">
            <v>463377981</v>
          </cell>
          <cell r="O101">
            <v>349100000</v>
          </cell>
          <cell r="P101">
            <v>0</v>
          </cell>
          <cell r="Q101">
            <v>0</v>
          </cell>
          <cell r="R101">
            <v>-200000000</v>
          </cell>
        </row>
        <row r="102">
          <cell r="A102" t="str">
            <v>3120115</v>
          </cell>
          <cell r="B102" t="str">
            <v>Prima Tecnica</v>
          </cell>
          <cell r="C102">
            <v>801000000</v>
          </cell>
          <cell r="D102">
            <v>0</v>
          </cell>
          <cell r="E102">
            <v>0</v>
          </cell>
          <cell r="F102">
            <v>801000000</v>
          </cell>
          <cell r="G102">
            <v>1000000</v>
          </cell>
          <cell r="H102">
            <v>767000000</v>
          </cell>
          <cell r="I102">
            <v>34000000</v>
          </cell>
          <cell r="J102">
            <v>0</v>
          </cell>
          <cell r="K102">
            <v>409274892</v>
          </cell>
          <cell r="L102">
            <v>801000000</v>
          </cell>
          <cell r="M102">
            <v>801000000</v>
          </cell>
          <cell r="N102">
            <v>357725108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3120120</v>
          </cell>
          <cell r="B103" t="str">
            <v>OTRAS PRIMAS Y BONIFICAC</v>
          </cell>
          <cell r="C103">
            <v>5788300000</v>
          </cell>
          <cell r="D103">
            <v>-50000000</v>
          </cell>
          <cell r="E103">
            <v>-50000000</v>
          </cell>
          <cell r="F103">
            <v>5738300000</v>
          </cell>
          <cell r="G103">
            <v>26350000</v>
          </cell>
          <cell r="H103">
            <v>4378649600</v>
          </cell>
          <cell r="I103">
            <v>1359650400</v>
          </cell>
          <cell r="J103">
            <v>31673884</v>
          </cell>
          <cell r="K103">
            <v>3798025362</v>
          </cell>
          <cell r="L103">
            <v>4026546638</v>
          </cell>
          <cell r="M103">
            <v>4026546638</v>
          </cell>
          <cell r="N103">
            <v>580624238</v>
          </cell>
          <cell r="O103">
            <v>316753362</v>
          </cell>
          <cell r="P103">
            <v>366753362</v>
          </cell>
          <cell r="Q103">
            <v>24824780</v>
          </cell>
          <cell r="R103">
            <v>-1395000000</v>
          </cell>
        </row>
        <row r="104">
          <cell r="A104" t="str">
            <v>312012001</v>
          </cell>
          <cell r="B104" t="str">
            <v>Gastos Funerarios</v>
          </cell>
          <cell r="C104">
            <v>64800000</v>
          </cell>
          <cell r="D104">
            <v>0</v>
          </cell>
          <cell r="E104">
            <v>0</v>
          </cell>
          <cell r="F104">
            <v>64800000</v>
          </cell>
          <cell r="G104">
            <v>6150000</v>
          </cell>
          <cell r="H104">
            <v>47250000</v>
          </cell>
          <cell r="I104">
            <v>17550000</v>
          </cell>
          <cell r="J104">
            <v>5926571</v>
          </cell>
          <cell r="K104">
            <v>47011993</v>
          </cell>
          <cell r="L104">
            <v>62156260</v>
          </cell>
          <cell r="M104">
            <v>62156260</v>
          </cell>
          <cell r="N104">
            <v>238007</v>
          </cell>
          <cell r="O104">
            <v>2643740</v>
          </cell>
          <cell r="P104">
            <v>2643740</v>
          </cell>
          <cell r="Q104">
            <v>1820800</v>
          </cell>
          <cell r="R104">
            <v>0</v>
          </cell>
        </row>
        <row r="105">
          <cell r="A105" t="str">
            <v>312012002</v>
          </cell>
          <cell r="B105" t="str">
            <v>Bonificacion Escolar</v>
          </cell>
          <cell r="C105">
            <v>59800000</v>
          </cell>
          <cell r="D105">
            <v>0</v>
          </cell>
          <cell r="E105">
            <v>0</v>
          </cell>
          <cell r="F105">
            <v>59800000</v>
          </cell>
          <cell r="G105">
            <v>0</v>
          </cell>
          <cell r="H105">
            <v>59800000</v>
          </cell>
          <cell r="I105">
            <v>0</v>
          </cell>
          <cell r="J105">
            <v>0</v>
          </cell>
          <cell r="K105">
            <v>1304177</v>
          </cell>
          <cell r="L105">
            <v>59800000</v>
          </cell>
          <cell r="M105">
            <v>59800000</v>
          </cell>
          <cell r="N105">
            <v>58495823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312012003</v>
          </cell>
          <cell r="B106" t="str">
            <v>Becas a Empleados</v>
          </cell>
          <cell r="C106">
            <v>506700000</v>
          </cell>
          <cell r="D106">
            <v>0</v>
          </cell>
          <cell r="E106">
            <v>0</v>
          </cell>
          <cell r="F106">
            <v>506700000</v>
          </cell>
          <cell r="G106">
            <v>0</v>
          </cell>
          <cell r="H106">
            <v>231400000</v>
          </cell>
          <cell r="I106">
            <v>275300000</v>
          </cell>
          <cell r="J106">
            <v>0</v>
          </cell>
          <cell r="K106">
            <v>229781206</v>
          </cell>
          <cell r="L106">
            <v>229781206</v>
          </cell>
          <cell r="M106">
            <v>229781206</v>
          </cell>
          <cell r="N106">
            <v>1618794</v>
          </cell>
          <cell r="O106">
            <v>276918794</v>
          </cell>
          <cell r="P106">
            <v>276918794</v>
          </cell>
          <cell r="Q106">
            <v>0</v>
          </cell>
          <cell r="R106">
            <v>0</v>
          </cell>
        </row>
        <row r="107">
          <cell r="A107" t="str">
            <v>312012004</v>
          </cell>
          <cell r="B107" t="str">
            <v>Prima de Semana Santa</v>
          </cell>
          <cell r="C107">
            <v>459300000</v>
          </cell>
          <cell r="D107">
            <v>0</v>
          </cell>
          <cell r="E107">
            <v>0</v>
          </cell>
          <cell r="F107">
            <v>459300000</v>
          </cell>
          <cell r="G107">
            <v>0</v>
          </cell>
          <cell r="H107">
            <v>459300000</v>
          </cell>
          <cell r="I107">
            <v>0</v>
          </cell>
          <cell r="J107">
            <v>1505003</v>
          </cell>
          <cell r="K107">
            <v>455827259</v>
          </cell>
          <cell r="L107">
            <v>459300000</v>
          </cell>
          <cell r="M107">
            <v>459300000</v>
          </cell>
          <cell r="N107">
            <v>3472741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312012005</v>
          </cell>
          <cell r="B108" t="str">
            <v>Bonifica.Servicios Prestados</v>
          </cell>
          <cell r="C108">
            <v>162000000</v>
          </cell>
          <cell r="D108">
            <v>0</v>
          </cell>
          <cell r="E108">
            <v>0</v>
          </cell>
          <cell r="F108">
            <v>162000000</v>
          </cell>
          <cell r="G108">
            <v>17100000</v>
          </cell>
          <cell r="H108">
            <v>123800000</v>
          </cell>
          <cell r="I108">
            <v>38200000</v>
          </cell>
          <cell r="J108">
            <v>12716971</v>
          </cell>
          <cell r="K108">
            <v>85183107</v>
          </cell>
          <cell r="L108">
            <v>162000000</v>
          </cell>
          <cell r="M108">
            <v>162000000</v>
          </cell>
          <cell r="N108">
            <v>38616893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312012006</v>
          </cell>
          <cell r="B109" t="str">
            <v>Bonifica.Especial Recreacion</v>
          </cell>
          <cell r="C109">
            <v>30800000</v>
          </cell>
          <cell r="D109">
            <v>0</v>
          </cell>
          <cell r="E109">
            <v>0</v>
          </cell>
          <cell r="F109">
            <v>30800000</v>
          </cell>
          <cell r="G109">
            <v>3100000</v>
          </cell>
          <cell r="H109">
            <v>23200000</v>
          </cell>
          <cell r="I109">
            <v>7600000</v>
          </cell>
          <cell r="J109">
            <v>2613098</v>
          </cell>
          <cell r="K109">
            <v>7537873</v>
          </cell>
          <cell r="L109">
            <v>30800000</v>
          </cell>
          <cell r="M109">
            <v>30800000</v>
          </cell>
          <cell r="N109">
            <v>15662127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312012007</v>
          </cell>
          <cell r="B110" t="str">
            <v>Becas a Hijos de Empleados</v>
          </cell>
          <cell r="C110">
            <v>346800000</v>
          </cell>
          <cell r="D110">
            <v>0</v>
          </cell>
          <cell r="E110">
            <v>0</v>
          </cell>
          <cell r="F110">
            <v>346800000</v>
          </cell>
          <cell r="G110">
            <v>0</v>
          </cell>
          <cell r="H110">
            <v>346799600</v>
          </cell>
          <cell r="I110">
            <v>400</v>
          </cell>
          <cell r="J110">
            <v>7003980</v>
          </cell>
          <cell r="K110">
            <v>243269172</v>
          </cell>
          <cell r="L110">
            <v>259609172</v>
          </cell>
          <cell r="M110">
            <v>259609172</v>
          </cell>
          <cell r="N110">
            <v>103530428</v>
          </cell>
          <cell r="O110">
            <v>87190828</v>
          </cell>
          <cell r="P110">
            <v>87190828</v>
          </cell>
          <cell r="Q110">
            <v>23003980</v>
          </cell>
          <cell r="R110">
            <v>0</v>
          </cell>
        </row>
        <row r="111">
          <cell r="A111" t="str">
            <v>312012008</v>
          </cell>
          <cell r="B111" t="str">
            <v>Bonificacion por Eficiencia</v>
          </cell>
          <cell r="C111">
            <v>4158100000</v>
          </cell>
          <cell r="D111">
            <v>-50000000</v>
          </cell>
          <cell r="E111">
            <v>-50000000</v>
          </cell>
          <cell r="F111">
            <v>4108100000</v>
          </cell>
          <cell r="G111">
            <v>0</v>
          </cell>
          <cell r="H111">
            <v>3087100000</v>
          </cell>
          <cell r="I111">
            <v>1021000000</v>
          </cell>
          <cell r="J111">
            <v>1908261</v>
          </cell>
          <cell r="K111">
            <v>2728110575</v>
          </cell>
          <cell r="L111">
            <v>2763100000</v>
          </cell>
          <cell r="M111">
            <v>2763100000</v>
          </cell>
          <cell r="N111">
            <v>358989425</v>
          </cell>
          <cell r="O111">
            <v>-50000000</v>
          </cell>
          <cell r="P111">
            <v>0</v>
          </cell>
          <cell r="Q111">
            <v>0</v>
          </cell>
          <cell r="R111">
            <v>-1395000000</v>
          </cell>
        </row>
        <row r="112">
          <cell r="A112" t="str">
            <v>3120121</v>
          </cell>
          <cell r="B112" t="str">
            <v>Vacaciones en Dinero</v>
          </cell>
          <cell r="C112">
            <v>431900000</v>
          </cell>
          <cell r="D112">
            <v>0</v>
          </cell>
          <cell r="E112">
            <v>0</v>
          </cell>
          <cell r="F112">
            <v>431900000</v>
          </cell>
          <cell r="G112">
            <v>36000000</v>
          </cell>
          <cell r="H112">
            <v>252200000</v>
          </cell>
          <cell r="I112">
            <v>179700000</v>
          </cell>
          <cell r="J112">
            <v>9863731</v>
          </cell>
          <cell r="K112">
            <v>82331021</v>
          </cell>
          <cell r="L112">
            <v>431900000</v>
          </cell>
          <cell r="M112">
            <v>431900000</v>
          </cell>
          <cell r="N112">
            <v>169868979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3120122</v>
          </cell>
          <cell r="B113" t="str">
            <v>Quinquenios</v>
          </cell>
          <cell r="C113">
            <v>1731400000</v>
          </cell>
          <cell r="D113">
            <v>0</v>
          </cell>
          <cell r="E113">
            <v>0</v>
          </cell>
          <cell r="F113">
            <v>1731400000</v>
          </cell>
          <cell r="G113">
            <v>123000000</v>
          </cell>
          <cell r="H113">
            <v>1244000000</v>
          </cell>
          <cell r="I113">
            <v>487400000</v>
          </cell>
          <cell r="J113">
            <v>122469759</v>
          </cell>
          <cell r="K113">
            <v>1238858286</v>
          </cell>
          <cell r="L113">
            <v>1731400000</v>
          </cell>
          <cell r="M113">
            <v>1731400000</v>
          </cell>
          <cell r="N113">
            <v>5141714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3120199</v>
          </cell>
          <cell r="B114" t="str">
            <v>OTROS GASTOS DE PERSONAL</v>
          </cell>
          <cell r="C114">
            <v>11300000</v>
          </cell>
          <cell r="D114">
            <v>0</v>
          </cell>
          <cell r="E114">
            <v>0</v>
          </cell>
          <cell r="F114">
            <v>11300000</v>
          </cell>
          <cell r="G114">
            <v>900000</v>
          </cell>
          <cell r="H114">
            <v>6300000</v>
          </cell>
          <cell r="I114">
            <v>5000000</v>
          </cell>
          <cell r="J114">
            <v>345795</v>
          </cell>
          <cell r="K114">
            <v>2508716</v>
          </cell>
          <cell r="L114">
            <v>11300000</v>
          </cell>
          <cell r="M114">
            <v>11300000</v>
          </cell>
          <cell r="N114">
            <v>3791284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312019902</v>
          </cell>
          <cell r="B115" t="str">
            <v>Subsidio Familiar</v>
          </cell>
          <cell r="C115">
            <v>11300000</v>
          </cell>
          <cell r="D115">
            <v>0</v>
          </cell>
          <cell r="E115">
            <v>0</v>
          </cell>
          <cell r="F115">
            <v>11300000</v>
          </cell>
          <cell r="G115">
            <v>900000</v>
          </cell>
          <cell r="H115">
            <v>6300000</v>
          </cell>
          <cell r="I115">
            <v>5000000</v>
          </cell>
          <cell r="J115">
            <v>345795</v>
          </cell>
          <cell r="K115">
            <v>2508716</v>
          </cell>
          <cell r="L115">
            <v>11300000</v>
          </cell>
          <cell r="M115">
            <v>11300000</v>
          </cell>
          <cell r="N115">
            <v>3791284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31202</v>
          </cell>
          <cell r="B116" t="str">
            <v>GASTOS GENERALES</v>
          </cell>
          <cell r="C116">
            <v>150392200000</v>
          </cell>
          <cell r="D116">
            <v>0</v>
          </cell>
          <cell r="E116">
            <v>30215200000</v>
          </cell>
          <cell r="F116">
            <v>180607400000</v>
          </cell>
          <cell r="G116">
            <v>5292491000</v>
          </cell>
          <cell r="H116">
            <v>149477479000</v>
          </cell>
          <cell r="I116">
            <v>31129921000</v>
          </cell>
          <cell r="J116">
            <v>3537760718.26</v>
          </cell>
          <cell r="K116">
            <v>133236835253.41</v>
          </cell>
          <cell r="L116">
            <v>159206786741.52</v>
          </cell>
          <cell r="M116">
            <v>159206786741.52</v>
          </cell>
          <cell r="N116">
            <v>16240643746.59</v>
          </cell>
          <cell r="O116">
            <v>18520613258.48</v>
          </cell>
          <cell r="P116">
            <v>7542878042.48</v>
          </cell>
          <cell r="Q116">
            <v>17316953610.76</v>
          </cell>
          <cell r="R116">
            <v>-2880000000</v>
          </cell>
        </row>
        <row r="117">
          <cell r="A117" t="str">
            <v>3120201</v>
          </cell>
          <cell r="B117" t="str">
            <v>ARRENDAMIENTOS</v>
          </cell>
          <cell r="C117">
            <v>1756100000</v>
          </cell>
          <cell r="D117">
            <v>0</v>
          </cell>
          <cell r="E117">
            <v>250000000</v>
          </cell>
          <cell r="F117">
            <v>2006100000</v>
          </cell>
          <cell r="G117">
            <v>183050000</v>
          </cell>
          <cell r="H117">
            <v>1311247000</v>
          </cell>
          <cell r="I117">
            <v>694853000</v>
          </cell>
          <cell r="J117">
            <v>278973349.5</v>
          </cell>
          <cell r="K117">
            <v>962367440.5</v>
          </cell>
          <cell r="L117">
            <v>1620925601</v>
          </cell>
          <cell r="M117">
            <v>1620925601</v>
          </cell>
          <cell r="N117">
            <v>348879559.5</v>
          </cell>
          <cell r="O117">
            <v>385174399</v>
          </cell>
          <cell r="P117">
            <v>182432350</v>
          </cell>
          <cell r="Q117">
            <v>27396061</v>
          </cell>
          <cell r="R117">
            <v>0</v>
          </cell>
        </row>
        <row r="118">
          <cell r="A118" t="str">
            <v>312020101</v>
          </cell>
          <cell r="B118" t="str">
            <v>Inmuebles</v>
          </cell>
          <cell r="C118">
            <v>1756100000</v>
          </cell>
          <cell r="D118">
            <v>0</v>
          </cell>
          <cell r="E118">
            <v>250000000</v>
          </cell>
          <cell r="F118">
            <v>2006100000</v>
          </cell>
          <cell r="G118">
            <v>183050000</v>
          </cell>
          <cell r="H118">
            <v>1311247000</v>
          </cell>
          <cell r="I118">
            <v>694853000</v>
          </cell>
          <cell r="J118">
            <v>278973349.5</v>
          </cell>
          <cell r="K118">
            <v>962367440.5</v>
          </cell>
          <cell r="L118">
            <v>1620925601</v>
          </cell>
          <cell r="M118">
            <v>1620925601</v>
          </cell>
          <cell r="N118">
            <v>348879559.5</v>
          </cell>
          <cell r="O118">
            <v>385174399</v>
          </cell>
          <cell r="P118">
            <v>182432350</v>
          </cell>
          <cell r="Q118">
            <v>27396061</v>
          </cell>
          <cell r="R118">
            <v>0</v>
          </cell>
        </row>
        <row r="119">
          <cell r="A119" t="str">
            <v>3120203</v>
          </cell>
          <cell r="B119" t="str">
            <v>Gastos de Computador</v>
          </cell>
          <cell r="C119">
            <v>777600000</v>
          </cell>
          <cell r="D119">
            <v>0</v>
          </cell>
          <cell r="E119">
            <v>0</v>
          </cell>
          <cell r="F119">
            <v>777600000</v>
          </cell>
          <cell r="G119">
            <v>64800000</v>
          </cell>
          <cell r="H119">
            <v>453600000</v>
          </cell>
          <cell r="I119">
            <v>324000000</v>
          </cell>
          <cell r="J119">
            <v>174000</v>
          </cell>
          <cell r="K119">
            <v>361731268</v>
          </cell>
          <cell r="L119">
            <v>500563270</v>
          </cell>
          <cell r="M119">
            <v>500563270</v>
          </cell>
          <cell r="N119">
            <v>91868732</v>
          </cell>
          <cell r="O119">
            <v>277036730</v>
          </cell>
          <cell r="P119">
            <v>277036730</v>
          </cell>
          <cell r="Q119">
            <v>220400</v>
          </cell>
          <cell r="R119">
            <v>0</v>
          </cell>
        </row>
        <row r="120">
          <cell r="A120" t="str">
            <v>3120204</v>
          </cell>
          <cell r="B120" t="str">
            <v>VIATICOS Y GASTOS DE VIAJE</v>
          </cell>
          <cell r="C120">
            <v>2481900000</v>
          </cell>
          <cell r="D120">
            <v>0</v>
          </cell>
          <cell r="E120">
            <v>-500000000</v>
          </cell>
          <cell r="F120">
            <v>1981900000</v>
          </cell>
          <cell r="G120">
            <v>190000000</v>
          </cell>
          <cell r="H120">
            <v>903600000</v>
          </cell>
          <cell r="I120">
            <v>1078300000</v>
          </cell>
          <cell r="J120">
            <v>64039072</v>
          </cell>
          <cell r="K120">
            <v>425129626</v>
          </cell>
          <cell r="L120">
            <v>445467394</v>
          </cell>
          <cell r="M120">
            <v>445467394</v>
          </cell>
          <cell r="N120">
            <v>478470374</v>
          </cell>
          <cell r="O120">
            <v>1236432606</v>
          </cell>
          <cell r="P120">
            <v>356783206</v>
          </cell>
          <cell r="Q120">
            <v>61198661</v>
          </cell>
          <cell r="R120">
            <v>-300000000</v>
          </cell>
        </row>
        <row r="121">
          <cell r="A121" t="str">
            <v>312020401</v>
          </cell>
          <cell r="B121" t="str">
            <v>Viaticos</v>
          </cell>
          <cell r="C121">
            <v>1205900000</v>
          </cell>
          <cell r="D121">
            <v>0</v>
          </cell>
          <cell r="E121">
            <v>0</v>
          </cell>
          <cell r="F121">
            <v>1205900000</v>
          </cell>
          <cell r="G121">
            <v>90000000</v>
          </cell>
          <cell r="H121">
            <v>502600000</v>
          </cell>
          <cell r="I121">
            <v>703300000</v>
          </cell>
          <cell r="J121">
            <v>64018772</v>
          </cell>
          <cell r="K121">
            <v>425034926</v>
          </cell>
          <cell r="L121">
            <v>445355294</v>
          </cell>
          <cell r="M121">
            <v>445355294</v>
          </cell>
          <cell r="N121">
            <v>77565074</v>
          </cell>
          <cell r="O121">
            <v>460544706</v>
          </cell>
          <cell r="P121">
            <v>354644706</v>
          </cell>
          <cell r="Q121">
            <v>61160961</v>
          </cell>
          <cell r="R121">
            <v>-300000000</v>
          </cell>
        </row>
        <row r="122">
          <cell r="A122" t="str">
            <v>312020402</v>
          </cell>
          <cell r="B122" t="str">
            <v>Gastos de Viaje</v>
          </cell>
          <cell r="C122">
            <v>1276000000</v>
          </cell>
          <cell r="D122">
            <v>0</v>
          </cell>
          <cell r="E122">
            <v>-500000000</v>
          </cell>
          <cell r="F122">
            <v>776000000</v>
          </cell>
          <cell r="G122">
            <v>100000000</v>
          </cell>
          <cell r="H122">
            <v>401000000</v>
          </cell>
          <cell r="I122">
            <v>375000000</v>
          </cell>
          <cell r="J122">
            <v>20300</v>
          </cell>
          <cell r="K122">
            <v>94700</v>
          </cell>
          <cell r="L122">
            <v>112100</v>
          </cell>
          <cell r="M122">
            <v>112100</v>
          </cell>
          <cell r="N122">
            <v>400905300</v>
          </cell>
          <cell r="O122">
            <v>775887900</v>
          </cell>
          <cell r="P122">
            <v>2138500</v>
          </cell>
          <cell r="Q122">
            <v>37700</v>
          </cell>
          <cell r="R122">
            <v>0</v>
          </cell>
        </row>
        <row r="123">
          <cell r="A123" t="str">
            <v>3120205</v>
          </cell>
          <cell r="B123" t="str">
            <v>Equipo de Transporte</v>
          </cell>
          <cell r="C123">
            <v>2808000000</v>
          </cell>
          <cell r="D123">
            <v>0</v>
          </cell>
          <cell r="E123">
            <v>1100000000</v>
          </cell>
          <cell r="F123">
            <v>3908000000</v>
          </cell>
          <cell r="G123">
            <v>234000000</v>
          </cell>
          <cell r="H123">
            <v>2085400000</v>
          </cell>
          <cell r="I123">
            <v>1822600000</v>
          </cell>
          <cell r="J123">
            <v>386770458</v>
          </cell>
          <cell r="K123">
            <v>1918919797</v>
          </cell>
          <cell r="L123">
            <v>3295756964</v>
          </cell>
          <cell r="M123">
            <v>3295756964</v>
          </cell>
          <cell r="N123">
            <v>166480203</v>
          </cell>
          <cell r="O123">
            <v>612243036</v>
          </cell>
          <cell r="P123">
            <v>115038335</v>
          </cell>
          <cell r="Q123">
            <v>61401685</v>
          </cell>
          <cell r="R123">
            <v>0</v>
          </cell>
        </row>
        <row r="124">
          <cell r="A124" t="str">
            <v>3120206</v>
          </cell>
          <cell r="B124" t="str">
            <v>Mant.Sis.Int. Seguridad</v>
          </cell>
          <cell r="C124">
            <v>200000000</v>
          </cell>
          <cell r="D124">
            <v>0</v>
          </cell>
          <cell r="E124">
            <v>-100000000</v>
          </cell>
          <cell r="F124">
            <v>100000000</v>
          </cell>
          <cell r="G124">
            <v>16000000</v>
          </cell>
          <cell r="H124">
            <v>65500000</v>
          </cell>
          <cell r="I124">
            <v>34500000</v>
          </cell>
          <cell r="J124">
            <v>18592480</v>
          </cell>
          <cell r="K124">
            <v>18592480</v>
          </cell>
          <cell r="L124">
            <v>18592480</v>
          </cell>
          <cell r="M124">
            <v>18592480</v>
          </cell>
          <cell r="N124">
            <v>46907520</v>
          </cell>
          <cell r="O124">
            <v>81407520</v>
          </cell>
          <cell r="P124">
            <v>0</v>
          </cell>
          <cell r="Q124">
            <v>0</v>
          </cell>
          <cell r="R124">
            <v>0</v>
          </cell>
        </row>
        <row r="125">
          <cell r="A125" t="str">
            <v>3120210</v>
          </cell>
          <cell r="B125" t="str">
            <v>Formas Continuas</v>
          </cell>
          <cell r="C125">
            <v>400000000</v>
          </cell>
          <cell r="D125">
            <v>0</v>
          </cell>
          <cell r="E125">
            <v>0</v>
          </cell>
          <cell r="F125">
            <v>400000000</v>
          </cell>
          <cell r="G125">
            <v>33333000</v>
          </cell>
          <cell r="H125">
            <v>134199000</v>
          </cell>
          <cell r="I125">
            <v>265801000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134199000</v>
          </cell>
          <cell r="O125">
            <v>100000000</v>
          </cell>
          <cell r="P125">
            <v>0</v>
          </cell>
          <cell r="Q125">
            <v>0</v>
          </cell>
          <cell r="R125">
            <v>-300000000</v>
          </cell>
        </row>
        <row r="126">
          <cell r="A126" t="str">
            <v>3120211</v>
          </cell>
          <cell r="B126" t="str">
            <v>Seguros</v>
          </cell>
          <cell r="C126">
            <v>1456000000</v>
          </cell>
          <cell r="D126">
            <v>0</v>
          </cell>
          <cell r="E126">
            <v>9911000000</v>
          </cell>
          <cell r="F126">
            <v>11367000000</v>
          </cell>
          <cell r="G126">
            <v>14200000</v>
          </cell>
          <cell r="H126">
            <v>11218900000</v>
          </cell>
          <cell r="I126">
            <v>148100000</v>
          </cell>
          <cell r="J126">
            <v>113867</v>
          </cell>
          <cell r="K126">
            <v>8742194489.65</v>
          </cell>
          <cell r="L126">
            <v>9067815119.5</v>
          </cell>
          <cell r="M126">
            <v>9067815119.5</v>
          </cell>
          <cell r="N126">
            <v>2476705510.35</v>
          </cell>
          <cell r="O126">
            <v>299184880.5</v>
          </cell>
          <cell r="P126">
            <v>299184880.5</v>
          </cell>
          <cell r="Q126">
            <v>-883728</v>
          </cell>
          <cell r="R126">
            <v>-2000000000</v>
          </cell>
        </row>
        <row r="127">
          <cell r="A127" t="str">
            <v>3120212</v>
          </cell>
          <cell r="B127" t="str">
            <v>Reposicion de Bienes Siniestra</v>
          </cell>
          <cell r="C127">
            <v>0</v>
          </cell>
          <cell r="D127">
            <v>0</v>
          </cell>
          <cell r="E127">
            <v>100000000</v>
          </cell>
          <cell r="F127">
            <v>100000000</v>
          </cell>
          <cell r="G127">
            <v>0</v>
          </cell>
          <cell r="H127">
            <v>100000000</v>
          </cell>
          <cell r="I127">
            <v>0</v>
          </cell>
          <cell r="J127">
            <v>0</v>
          </cell>
          <cell r="K127">
            <v>12521018</v>
          </cell>
          <cell r="L127">
            <v>12521018</v>
          </cell>
          <cell r="M127">
            <v>12521018</v>
          </cell>
          <cell r="N127">
            <v>87478982</v>
          </cell>
          <cell r="O127">
            <v>87478982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3120213</v>
          </cell>
          <cell r="B128" t="str">
            <v>SERVICIOS PUBLICOS</v>
          </cell>
          <cell r="C128">
            <v>7352100000</v>
          </cell>
          <cell r="D128">
            <v>1000000000</v>
          </cell>
          <cell r="E128">
            <v>1955000000</v>
          </cell>
          <cell r="F128">
            <v>9307100000</v>
          </cell>
          <cell r="G128">
            <v>1521008000</v>
          </cell>
          <cell r="H128">
            <v>6509233000</v>
          </cell>
          <cell r="I128">
            <v>2797867000</v>
          </cell>
          <cell r="J128">
            <v>615344668</v>
          </cell>
          <cell r="K128">
            <v>4842336495</v>
          </cell>
          <cell r="L128">
            <v>6844434958</v>
          </cell>
          <cell r="M128">
            <v>6844434958</v>
          </cell>
          <cell r="N128">
            <v>1666896505</v>
          </cell>
          <cell r="O128">
            <v>2462665042</v>
          </cell>
          <cell r="P128">
            <v>1342665042</v>
          </cell>
          <cell r="Q128">
            <v>2575687286</v>
          </cell>
          <cell r="R128">
            <v>0</v>
          </cell>
        </row>
        <row r="129">
          <cell r="A129" t="str">
            <v>312021301</v>
          </cell>
          <cell r="B129" t="str">
            <v>Acueducto</v>
          </cell>
          <cell r="C129">
            <v>500000000</v>
          </cell>
          <cell r="D129">
            <v>0</v>
          </cell>
          <cell r="E129">
            <v>-60000000</v>
          </cell>
          <cell r="F129">
            <v>440000000</v>
          </cell>
          <cell r="G129">
            <v>0</v>
          </cell>
          <cell r="H129">
            <v>230000000</v>
          </cell>
          <cell r="I129">
            <v>210000000</v>
          </cell>
          <cell r="J129">
            <v>7912553</v>
          </cell>
          <cell r="K129">
            <v>220251347</v>
          </cell>
          <cell r="L129">
            <v>220280347</v>
          </cell>
          <cell r="M129">
            <v>220280347</v>
          </cell>
          <cell r="N129">
            <v>9748653</v>
          </cell>
          <cell r="O129">
            <v>219719653</v>
          </cell>
          <cell r="P129">
            <v>184719653</v>
          </cell>
          <cell r="Q129">
            <v>1852661</v>
          </cell>
          <cell r="R129">
            <v>0</v>
          </cell>
        </row>
        <row r="130">
          <cell r="A130" t="str">
            <v>312021302</v>
          </cell>
          <cell r="B130" t="str">
            <v>Energia</v>
          </cell>
          <cell r="C130">
            <v>6731800000</v>
          </cell>
          <cell r="D130">
            <v>1000000000</v>
          </cell>
          <cell r="E130">
            <v>2015000000</v>
          </cell>
          <cell r="F130">
            <v>8746800000</v>
          </cell>
          <cell r="G130">
            <v>1510983000</v>
          </cell>
          <cell r="H130">
            <v>6209133000</v>
          </cell>
          <cell r="I130">
            <v>2537667000</v>
          </cell>
          <cell r="J130">
            <v>586037901</v>
          </cell>
          <cell r="K130">
            <v>4552789054</v>
          </cell>
          <cell r="L130">
            <v>6553166064</v>
          </cell>
          <cell r="M130">
            <v>6553166064</v>
          </cell>
          <cell r="N130">
            <v>1656343946</v>
          </cell>
          <cell r="O130">
            <v>2193633936</v>
          </cell>
          <cell r="P130">
            <v>1108633936</v>
          </cell>
          <cell r="Q130">
            <v>2566078635</v>
          </cell>
          <cell r="R130">
            <v>0</v>
          </cell>
        </row>
        <row r="131">
          <cell r="A131" t="str">
            <v>312021304</v>
          </cell>
          <cell r="B131" t="str">
            <v>Telefonos</v>
          </cell>
          <cell r="C131">
            <v>120300000</v>
          </cell>
          <cell r="D131">
            <v>0</v>
          </cell>
          <cell r="E131">
            <v>0</v>
          </cell>
          <cell r="F131">
            <v>120300000</v>
          </cell>
          <cell r="G131">
            <v>10025000</v>
          </cell>
          <cell r="H131">
            <v>70100000</v>
          </cell>
          <cell r="I131">
            <v>50200000</v>
          </cell>
          <cell r="J131">
            <v>21394214</v>
          </cell>
          <cell r="K131">
            <v>69296094</v>
          </cell>
          <cell r="L131">
            <v>70988547</v>
          </cell>
          <cell r="M131">
            <v>70988547</v>
          </cell>
          <cell r="N131">
            <v>803906</v>
          </cell>
          <cell r="O131">
            <v>49311453</v>
          </cell>
          <cell r="P131">
            <v>49311453</v>
          </cell>
          <cell r="Q131">
            <v>7755990</v>
          </cell>
          <cell r="R131">
            <v>0</v>
          </cell>
        </row>
        <row r="132">
          <cell r="A132" t="str">
            <v>3120214</v>
          </cell>
          <cell r="B132" t="str">
            <v>Capacitacion Operativa</v>
          </cell>
          <cell r="C132">
            <v>2223100000</v>
          </cell>
          <cell r="D132">
            <v>0</v>
          </cell>
          <cell r="E132">
            <v>-269400000</v>
          </cell>
          <cell r="F132">
            <v>1953700000</v>
          </cell>
          <cell r="G132">
            <v>185300000</v>
          </cell>
          <cell r="H132">
            <v>1184700000</v>
          </cell>
          <cell r="I132">
            <v>769000000</v>
          </cell>
          <cell r="J132">
            <v>106308212</v>
          </cell>
          <cell r="K132">
            <v>511139044.99</v>
          </cell>
          <cell r="L132">
            <v>1291130762</v>
          </cell>
          <cell r="M132">
            <v>1291130762</v>
          </cell>
          <cell r="N132">
            <v>673560955.01</v>
          </cell>
          <cell r="O132">
            <v>662569238</v>
          </cell>
          <cell r="P132">
            <v>261101071</v>
          </cell>
          <cell r="Q132">
            <v>158477254</v>
          </cell>
          <cell r="R132">
            <v>0</v>
          </cell>
        </row>
        <row r="133">
          <cell r="A133" t="str">
            <v>3120217</v>
          </cell>
          <cell r="B133" t="str">
            <v>IMPUESTOS TASAS Y MULTAS</v>
          </cell>
          <cell r="C133">
            <v>124502400000</v>
          </cell>
          <cell r="D133">
            <v>-1000000000</v>
          </cell>
          <cell r="E133">
            <v>17228600000</v>
          </cell>
          <cell r="F133">
            <v>141731000000</v>
          </cell>
          <cell r="G133">
            <v>2312000000</v>
          </cell>
          <cell r="H133">
            <v>122283000000</v>
          </cell>
          <cell r="I133">
            <v>19448000000</v>
          </cell>
          <cell r="J133">
            <v>1531967252</v>
          </cell>
          <cell r="K133">
            <v>112408621421.25</v>
          </cell>
          <cell r="L133">
            <v>132539456630</v>
          </cell>
          <cell r="M133">
            <v>132539456630</v>
          </cell>
          <cell r="N133">
            <v>9874378578.75</v>
          </cell>
          <cell r="O133">
            <v>9191543370</v>
          </cell>
          <cell r="P133">
            <v>1633758973</v>
          </cell>
          <cell r="Q133">
            <v>14409696000</v>
          </cell>
          <cell r="R133">
            <v>0</v>
          </cell>
        </row>
        <row r="134">
          <cell r="A134" t="str">
            <v>312021701</v>
          </cell>
          <cell r="B134" t="str">
            <v>Predial y Valorizacion</v>
          </cell>
          <cell r="C134">
            <v>400000000</v>
          </cell>
          <cell r="D134">
            <v>0</v>
          </cell>
          <cell r="E134">
            <v>0</v>
          </cell>
          <cell r="F134">
            <v>400000000</v>
          </cell>
          <cell r="G134">
            <v>0</v>
          </cell>
          <cell r="H134">
            <v>400000000</v>
          </cell>
          <cell r="I134">
            <v>0</v>
          </cell>
          <cell r="J134">
            <v>7473500</v>
          </cell>
          <cell r="K134">
            <v>173488730</v>
          </cell>
          <cell r="L134">
            <v>245463630</v>
          </cell>
          <cell r="M134">
            <v>245463630</v>
          </cell>
          <cell r="N134">
            <v>226511270</v>
          </cell>
          <cell r="O134">
            <v>154536370</v>
          </cell>
          <cell r="P134">
            <v>532973</v>
          </cell>
          <cell r="Q134">
            <v>184000</v>
          </cell>
          <cell r="R134">
            <v>0</v>
          </cell>
        </row>
        <row r="135">
          <cell r="A135" t="str">
            <v>312021702</v>
          </cell>
          <cell r="B135" t="str">
            <v>Impto.Industria Comercio</v>
          </cell>
          <cell r="C135">
            <v>11328000000</v>
          </cell>
          <cell r="D135">
            <v>0</v>
          </cell>
          <cell r="E135">
            <v>-20000000</v>
          </cell>
          <cell r="F135">
            <v>11308000000</v>
          </cell>
          <cell r="G135">
            <v>2300000000</v>
          </cell>
          <cell r="H135">
            <v>7580000000</v>
          </cell>
          <cell r="I135">
            <v>3728000000</v>
          </cell>
          <cell r="J135">
            <v>1519453000</v>
          </cell>
          <cell r="K135">
            <v>4904798000</v>
          </cell>
          <cell r="L135">
            <v>6675000000</v>
          </cell>
          <cell r="M135">
            <v>6675000000</v>
          </cell>
          <cell r="N135">
            <v>2675202000</v>
          </cell>
          <cell r="O135">
            <v>4633000000</v>
          </cell>
          <cell r="P135">
            <v>1633000000</v>
          </cell>
          <cell r="Q135">
            <v>0</v>
          </cell>
          <cell r="R135">
            <v>0</v>
          </cell>
        </row>
        <row r="136">
          <cell r="A136" t="str">
            <v>312021704</v>
          </cell>
          <cell r="B136" t="str">
            <v>Impuesto de Renta</v>
          </cell>
          <cell r="C136">
            <v>106346000000</v>
          </cell>
          <cell r="D136">
            <v>-1000000000</v>
          </cell>
          <cell r="E136">
            <v>17288300000</v>
          </cell>
          <cell r="F136">
            <v>123634300000</v>
          </cell>
          <cell r="G136">
            <v>-200000000</v>
          </cell>
          <cell r="H136">
            <v>110874300000</v>
          </cell>
          <cell r="I136">
            <v>12760000000</v>
          </cell>
          <cell r="J136">
            <v>5013405</v>
          </cell>
          <cell r="K136">
            <v>104123117206.68</v>
          </cell>
          <cell r="L136">
            <v>119235226000</v>
          </cell>
          <cell r="M136">
            <v>119235226000</v>
          </cell>
          <cell r="N136">
            <v>6751182793.32</v>
          </cell>
          <cell r="O136">
            <v>4399074000</v>
          </cell>
          <cell r="P136">
            <v>0</v>
          </cell>
          <cell r="Q136">
            <v>11409512000</v>
          </cell>
          <cell r="R136">
            <v>0</v>
          </cell>
        </row>
        <row r="137">
          <cell r="A137" t="str">
            <v>312021705</v>
          </cell>
          <cell r="B137" t="str">
            <v>Impto.Equipo de Transporte</v>
          </cell>
          <cell r="C137">
            <v>188400000</v>
          </cell>
          <cell r="D137">
            <v>0</v>
          </cell>
          <cell r="E137">
            <v>-40000000</v>
          </cell>
          <cell r="F137">
            <v>148400000</v>
          </cell>
          <cell r="G137">
            <v>0</v>
          </cell>
          <cell r="H137">
            <v>148400000</v>
          </cell>
          <cell r="I137">
            <v>0</v>
          </cell>
          <cell r="J137">
            <v>0</v>
          </cell>
          <cell r="K137">
            <v>143467000</v>
          </cell>
          <cell r="L137">
            <v>143467000</v>
          </cell>
          <cell r="M137">
            <v>143467000</v>
          </cell>
          <cell r="N137">
            <v>4933000</v>
          </cell>
          <cell r="O137">
            <v>4933000</v>
          </cell>
          <cell r="P137">
            <v>226000</v>
          </cell>
          <cell r="Q137">
            <v>0</v>
          </cell>
          <cell r="R137">
            <v>0</v>
          </cell>
        </row>
        <row r="138">
          <cell r="A138" t="str">
            <v>312021708</v>
          </cell>
          <cell r="B138" t="str">
            <v>Gravamen Movim.Financieros</v>
          </cell>
          <cell r="C138">
            <v>6240000000</v>
          </cell>
          <cell r="D138">
            <v>0</v>
          </cell>
          <cell r="E138">
            <v>0</v>
          </cell>
          <cell r="F138">
            <v>6240000000</v>
          </cell>
          <cell r="G138">
            <v>212000000</v>
          </cell>
          <cell r="H138">
            <v>3280000000</v>
          </cell>
          <cell r="I138">
            <v>2960000000</v>
          </cell>
          <cell r="J138">
            <v>0</v>
          </cell>
          <cell r="K138">
            <v>3063652526.57</v>
          </cell>
          <cell r="L138">
            <v>6240000000</v>
          </cell>
          <cell r="M138">
            <v>6240000000</v>
          </cell>
          <cell r="N138">
            <v>216347473.43</v>
          </cell>
          <cell r="O138">
            <v>0</v>
          </cell>
          <cell r="P138">
            <v>0</v>
          </cell>
          <cell r="Q138">
            <v>3000000000</v>
          </cell>
          <cell r="R138">
            <v>0</v>
          </cell>
        </row>
        <row r="139">
          <cell r="A139" t="str">
            <v>312021709</v>
          </cell>
          <cell r="B139" t="str">
            <v>Contrib.al Deporte y el Aprov.</v>
          </cell>
          <cell r="C139">
            <v>0</v>
          </cell>
          <cell r="D139">
            <v>0</v>
          </cell>
          <cell r="E139">
            <v>300000</v>
          </cell>
          <cell r="F139">
            <v>300000</v>
          </cell>
          <cell r="G139">
            <v>0</v>
          </cell>
          <cell r="H139">
            <v>300000</v>
          </cell>
          <cell r="I139">
            <v>0</v>
          </cell>
          <cell r="J139">
            <v>27347</v>
          </cell>
          <cell r="K139">
            <v>97958</v>
          </cell>
          <cell r="L139">
            <v>300000</v>
          </cell>
          <cell r="M139">
            <v>300000</v>
          </cell>
          <cell r="N139">
            <v>202042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A140" t="str">
            <v>3120299</v>
          </cell>
          <cell r="B140" t="str">
            <v>OTROS GASTOS GENERALES</v>
          </cell>
          <cell r="C140">
            <v>6435000000</v>
          </cell>
          <cell r="D140">
            <v>0</v>
          </cell>
          <cell r="E140">
            <v>540000000</v>
          </cell>
          <cell r="F140">
            <v>6975000000</v>
          </cell>
          <cell r="G140">
            <v>538800000</v>
          </cell>
          <cell r="H140">
            <v>3228100000</v>
          </cell>
          <cell r="I140">
            <v>3746900000</v>
          </cell>
          <cell r="J140">
            <v>535477359.76</v>
          </cell>
          <cell r="K140">
            <v>3033282173.02</v>
          </cell>
          <cell r="L140">
            <v>3570122545.02</v>
          </cell>
          <cell r="M140">
            <v>3570122545.02</v>
          </cell>
          <cell r="N140">
            <v>194817826.98</v>
          </cell>
          <cell r="O140">
            <v>3124877454.98</v>
          </cell>
          <cell r="P140">
            <v>3074877454.98</v>
          </cell>
          <cell r="Q140">
            <v>23759991.76</v>
          </cell>
          <cell r="R140">
            <v>-280000000</v>
          </cell>
        </row>
        <row r="141">
          <cell r="A141" t="str">
            <v>312029903</v>
          </cell>
          <cell r="B141" t="str">
            <v>Vigilancia</v>
          </cell>
          <cell r="C141">
            <v>6285000000</v>
          </cell>
          <cell r="D141">
            <v>0</v>
          </cell>
          <cell r="E141">
            <v>540000000</v>
          </cell>
          <cell r="F141">
            <v>6825000000</v>
          </cell>
          <cell r="G141">
            <v>523800000</v>
          </cell>
          <cell r="H141">
            <v>3123600000</v>
          </cell>
          <cell r="I141">
            <v>3701400000</v>
          </cell>
          <cell r="J141">
            <v>511717368</v>
          </cell>
          <cell r="K141">
            <v>2966208661</v>
          </cell>
          <cell r="L141">
            <v>3500000000</v>
          </cell>
          <cell r="M141">
            <v>3500000000</v>
          </cell>
          <cell r="N141">
            <v>157391339</v>
          </cell>
          <cell r="O141">
            <v>3045000000</v>
          </cell>
          <cell r="P141">
            <v>3045000000</v>
          </cell>
          <cell r="Q141">
            <v>0</v>
          </cell>
          <cell r="R141">
            <v>-280000000</v>
          </cell>
        </row>
        <row r="142">
          <cell r="A142" t="str">
            <v>312029904</v>
          </cell>
          <cell r="B142" t="str">
            <v>Devolucion Suscriptores</v>
          </cell>
          <cell r="C142">
            <v>150000000</v>
          </cell>
          <cell r="D142">
            <v>0</v>
          </cell>
          <cell r="E142">
            <v>0</v>
          </cell>
          <cell r="F142">
            <v>150000000</v>
          </cell>
          <cell r="G142">
            <v>15000000</v>
          </cell>
          <cell r="H142">
            <v>104500000</v>
          </cell>
          <cell r="I142">
            <v>45500000</v>
          </cell>
          <cell r="J142">
            <v>23759991.76</v>
          </cell>
          <cell r="K142">
            <v>67073512.02</v>
          </cell>
          <cell r="L142">
            <v>70122545.02</v>
          </cell>
          <cell r="M142">
            <v>70122545.02</v>
          </cell>
          <cell r="N142">
            <v>37426487.98</v>
          </cell>
          <cell r="O142">
            <v>79877454.98</v>
          </cell>
          <cell r="P142">
            <v>29877454.98</v>
          </cell>
          <cell r="Q142">
            <v>23759991.76</v>
          </cell>
          <cell r="R142">
            <v>0</v>
          </cell>
        </row>
        <row r="143">
          <cell r="A143" t="str">
            <v>31203</v>
          </cell>
          <cell r="B143" t="str">
            <v>APORTES PATRONALES</v>
          </cell>
          <cell r="C143">
            <v>42906000000</v>
          </cell>
          <cell r="D143">
            <v>0</v>
          </cell>
          <cell r="E143">
            <v>0</v>
          </cell>
          <cell r="F143">
            <v>42906000000</v>
          </cell>
          <cell r="G143">
            <v>3177100000</v>
          </cell>
          <cell r="H143">
            <v>26703000000</v>
          </cell>
          <cell r="I143">
            <v>16203000000</v>
          </cell>
          <cell r="J143">
            <v>3025604593.1</v>
          </cell>
          <cell r="K143">
            <v>25232962415.07</v>
          </cell>
          <cell r="L143">
            <v>34553729743</v>
          </cell>
          <cell r="M143">
            <v>34553729743</v>
          </cell>
          <cell r="N143">
            <v>1470037584.93</v>
          </cell>
          <cell r="O143">
            <v>7061670257</v>
          </cell>
          <cell r="P143">
            <v>6593070257</v>
          </cell>
          <cell r="Q143">
            <v>0</v>
          </cell>
          <cell r="R143">
            <v>-1290600000</v>
          </cell>
        </row>
        <row r="144">
          <cell r="A144" t="str">
            <v>3120301</v>
          </cell>
          <cell r="B144" t="str">
            <v>Caja de Compensacion</v>
          </cell>
          <cell r="C144">
            <v>3270800000</v>
          </cell>
          <cell r="D144">
            <v>0</v>
          </cell>
          <cell r="E144">
            <v>0</v>
          </cell>
          <cell r="F144">
            <v>3270800000</v>
          </cell>
          <cell r="G144">
            <v>272600000</v>
          </cell>
          <cell r="H144">
            <v>1908200000</v>
          </cell>
          <cell r="I144">
            <v>1362600000</v>
          </cell>
          <cell r="J144">
            <v>228943032.72</v>
          </cell>
          <cell r="K144">
            <v>1824456775.08</v>
          </cell>
          <cell r="L144">
            <v>3000000000</v>
          </cell>
          <cell r="M144">
            <v>3000000000</v>
          </cell>
          <cell r="N144">
            <v>83743224.92</v>
          </cell>
          <cell r="O144">
            <v>270800000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3120302</v>
          </cell>
          <cell r="B145" t="str">
            <v>CESANTIAS</v>
          </cell>
          <cell r="C145">
            <v>11046400000</v>
          </cell>
          <cell r="D145">
            <v>0</v>
          </cell>
          <cell r="E145">
            <v>0</v>
          </cell>
          <cell r="F145">
            <v>11046400000</v>
          </cell>
          <cell r="G145">
            <v>602100000</v>
          </cell>
          <cell r="H145">
            <v>8118000000</v>
          </cell>
          <cell r="I145">
            <v>2928400000</v>
          </cell>
          <cell r="J145">
            <v>640723429</v>
          </cell>
          <cell r="K145">
            <v>7004708701</v>
          </cell>
          <cell r="L145">
            <v>9745806631</v>
          </cell>
          <cell r="M145">
            <v>9745806631</v>
          </cell>
          <cell r="N145">
            <v>1113291299</v>
          </cell>
          <cell r="O145">
            <v>9993369</v>
          </cell>
          <cell r="P145">
            <v>9993369</v>
          </cell>
          <cell r="Q145">
            <v>0</v>
          </cell>
          <cell r="R145">
            <v>-1290600000</v>
          </cell>
        </row>
        <row r="146">
          <cell r="A146" t="str">
            <v>312030201</v>
          </cell>
          <cell r="B146" t="str">
            <v>Parciales</v>
          </cell>
          <cell r="C146">
            <v>5290600000</v>
          </cell>
          <cell r="D146">
            <v>0</v>
          </cell>
          <cell r="E146">
            <v>0</v>
          </cell>
          <cell r="F146">
            <v>5290600000</v>
          </cell>
          <cell r="G146">
            <v>432300000</v>
          </cell>
          <cell r="H146">
            <v>3187800000</v>
          </cell>
          <cell r="I146">
            <v>2102800000</v>
          </cell>
          <cell r="J146">
            <v>363322356</v>
          </cell>
          <cell r="K146">
            <v>2471985384</v>
          </cell>
          <cell r="L146">
            <v>4000000000</v>
          </cell>
          <cell r="M146">
            <v>4000000000</v>
          </cell>
          <cell r="N146">
            <v>715814616</v>
          </cell>
          <cell r="O146">
            <v>0</v>
          </cell>
          <cell r="P146">
            <v>0</v>
          </cell>
          <cell r="Q146">
            <v>0</v>
          </cell>
          <cell r="R146">
            <v>-1290600000</v>
          </cell>
        </row>
        <row r="147">
          <cell r="A147" t="str">
            <v>312030202</v>
          </cell>
          <cell r="B147" t="str">
            <v>Definitivas</v>
          </cell>
          <cell r="C147">
            <v>5380000000</v>
          </cell>
          <cell r="D147">
            <v>0</v>
          </cell>
          <cell r="E147">
            <v>0</v>
          </cell>
          <cell r="F147">
            <v>5380000000</v>
          </cell>
          <cell r="G147">
            <v>159300000</v>
          </cell>
          <cell r="H147">
            <v>4586500000</v>
          </cell>
          <cell r="I147">
            <v>793500000</v>
          </cell>
          <cell r="J147">
            <v>276346119</v>
          </cell>
          <cell r="K147">
            <v>4471243404</v>
          </cell>
          <cell r="L147">
            <v>5370006631</v>
          </cell>
          <cell r="M147">
            <v>5370006631</v>
          </cell>
          <cell r="N147">
            <v>115256596</v>
          </cell>
          <cell r="O147">
            <v>9993369</v>
          </cell>
          <cell r="P147">
            <v>9993369</v>
          </cell>
          <cell r="Q147">
            <v>0</v>
          </cell>
          <cell r="R147">
            <v>0</v>
          </cell>
        </row>
        <row r="148">
          <cell r="A148" t="str">
            <v>312030203</v>
          </cell>
          <cell r="B148" t="str">
            <v>Inter.sobre las Cesantias</v>
          </cell>
          <cell r="C148">
            <v>375800000</v>
          </cell>
          <cell r="D148">
            <v>0</v>
          </cell>
          <cell r="E148">
            <v>0</v>
          </cell>
          <cell r="F148">
            <v>375800000</v>
          </cell>
          <cell r="G148">
            <v>10500000</v>
          </cell>
          <cell r="H148">
            <v>343700000</v>
          </cell>
          <cell r="I148">
            <v>32100000</v>
          </cell>
          <cell r="J148">
            <v>1054954</v>
          </cell>
          <cell r="K148">
            <v>61479913</v>
          </cell>
          <cell r="L148">
            <v>375800000</v>
          </cell>
          <cell r="M148">
            <v>375800000</v>
          </cell>
          <cell r="N148">
            <v>282220087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A149" t="str">
            <v>3120305</v>
          </cell>
          <cell r="B149" t="str">
            <v>ICBF</v>
          </cell>
          <cell r="C149">
            <v>2397800000</v>
          </cell>
          <cell r="D149">
            <v>0</v>
          </cell>
          <cell r="E149">
            <v>0</v>
          </cell>
          <cell r="F149">
            <v>2397800000</v>
          </cell>
          <cell r="G149">
            <v>199800000</v>
          </cell>
          <cell r="H149">
            <v>1398600000</v>
          </cell>
          <cell r="I149">
            <v>999200000</v>
          </cell>
          <cell r="J149">
            <v>171707333.32</v>
          </cell>
          <cell r="K149">
            <v>1368342710</v>
          </cell>
          <cell r="L149">
            <v>2200000000</v>
          </cell>
          <cell r="M149">
            <v>2200000000</v>
          </cell>
          <cell r="N149">
            <v>30257290</v>
          </cell>
          <cell r="O149">
            <v>197800000</v>
          </cell>
          <cell r="P149">
            <v>0</v>
          </cell>
          <cell r="Q149">
            <v>0</v>
          </cell>
          <cell r="R149">
            <v>0</v>
          </cell>
        </row>
        <row r="150">
          <cell r="A150" t="str">
            <v>3120306</v>
          </cell>
          <cell r="B150" t="str">
            <v>SENA</v>
          </cell>
          <cell r="C150">
            <v>1820600000</v>
          </cell>
          <cell r="D150">
            <v>0</v>
          </cell>
          <cell r="E150">
            <v>0</v>
          </cell>
          <cell r="F150">
            <v>1820600000</v>
          </cell>
          <cell r="G150">
            <v>151700000</v>
          </cell>
          <cell r="H150">
            <v>1061900000</v>
          </cell>
          <cell r="I150">
            <v>758700000</v>
          </cell>
          <cell r="J150">
            <v>114471629.06</v>
          </cell>
          <cell r="K150">
            <v>912228407.99</v>
          </cell>
          <cell r="L150">
            <v>1820600000</v>
          </cell>
          <cell r="M150">
            <v>1820600000</v>
          </cell>
          <cell r="N150">
            <v>149671592.01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A151" t="str">
            <v>3120399</v>
          </cell>
          <cell r="B151" t="str">
            <v>OTROS APORTES PATRONALES</v>
          </cell>
          <cell r="C151">
            <v>24370400000</v>
          </cell>
          <cell r="D151">
            <v>0</v>
          </cell>
          <cell r="E151">
            <v>0</v>
          </cell>
          <cell r="F151">
            <v>24370400000</v>
          </cell>
          <cell r="G151">
            <v>1950900000</v>
          </cell>
          <cell r="H151">
            <v>14216300000</v>
          </cell>
          <cell r="I151">
            <v>10154100000</v>
          </cell>
          <cell r="J151">
            <v>1869759169</v>
          </cell>
          <cell r="K151">
            <v>14123225821</v>
          </cell>
          <cell r="L151">
            <v>17787323112</v>
          </cell>
          <cell r="M151">
            <v>17787323112</v>
          </cell>
          <cell r="N151">
            <v>93074179</v>
          </cell>
          <cell r="O151">
            <v>6583076888</v>
          </cell>
          <cell r="P151">
            <v>6583076888</v>
          </cell>
          <cell r="Q151">
            <v>0</v>
          </cell>
          <cell r="R151">
            <v>0</v>
          </cell>
        </row>
        <row r="152">
          <cell r="A152" t="str">
            <v>312039901</v>
          </cell>
          <cell r="B152" t="str">
            <v>Seguridad Social</v>
          </cell>
          <cell r="C152">
            <v>24370400000</v>
          </cell>
          <cell r="D152">
            <v>0</v>
          </cell>
          <cell r="E152">
            <v>0</v>
          </cell>
          <cell r="F152">
            <v>24370400000</v>
          </cell>
          <cell r="G152">
            <v>1950900000</v>
          </cell>
          <cell r="H152">
            <v>14216300000</v>
          </cell>
          <cell r="I152">
            <v>10154100000</v>
          </cell>
          <cell r="J152">
            <v>1869759169</v>
          </cell>
          <cell r="K152">
            <v>14123225821</v>
          </cell>
          <cell r="L152">
            <v>17787323112</v>
          </cell>
          <cell r="M152">
            <v>17787323112</v>
          </cell>
          <cell r="N152">
            <v>93074179</v>
          </cell>
          <cell r="O152">
            <v>6583076888</v>
          </cell>
          <cell r="P152">
            <v>6583076888</v>
          </cell>
          <cell r="Q152">
            <v>0</v>
          </cell>
          <cell r="R152">
            <v>0</v>
          </cell>
        </row>
        <row r="153">
          <cell r="A153" t="str">
            <v>313</v>
          </cell>
          <cell r="B153" t="str">
            <v>GASTOS DE OPERACION Y MANTTO</v>
          </cell>
          <cell r="C153">
            <v>130933100000</v>
          </cell>
          <cell r="D153">
            <v>-560349214</v>
          </cell>
          <cell r="E153">
            <v>11785373561</v>
          </cell>
          <cell r="F153">
            <v>142718473561</v>
          </cell>
          <cell r="G153">
            <v>11083025000</v>
          </cell>
          <cell r="H153">
            <v>91808252775</v>
          </cell>
          <cell r="I153">
            <v>50910220786</v>
          </cell>
          <cell r="J153">
            <v>9878797090.78</v>
          </cell>
          <cell r="K153">
            <v>49166996588.67</v>
          </cell>
          <cell r="L153">
            <v>98292813146.46</v>
          </cell>
          <cell r="M153">
            <v>98292813146.46</v>
          </cell>
          <cell r="N153">
            <v>42641256186.33</v>
          </cell>
          <cell r="O153">
            <v>43925660414.54</v>
          </cell>
          <cell r="P153">
            <v>23848002329.92</v>
          </cell>
          <cell r="Q153">
            <v>17553159834.52</v>
          </cell>
          <cell r="R153">
            <v>-500000000</v>
          </cell>
        </row>
        <row r="154">
          <cell r="A154" t="str">
            <v>31301</v>
          </cell>
          <cell r="B154" t="str">
            <v>Publicidad y Mercadeo</v>
          </cell>
          <cell r="C154">
            <v>55169600000</v>
          </cell>
          <cell r="D154">
            <v>0</v>
          </cell>
          <cell r="E154">
            <v>-3033563641</v>
          </cell>
          <cell r="F154">
            <v>52136036359</v>
          </cell>
          <cell r="G154">
            <v>3588600000</v>
          </cell>
          <cell r="H154">
            <v>27656336359</v>
          </cell>
          <cell r="I154">
            <v>24479700000</v>
          </cell>
          <cell r="J154">
            <v>4156819057</v>
          </cell>
          <cell r="K154">
            <v>15982731901</v>
          </cell>
          <cell r="L154">
            <v>40038944857</v>
          </cell>
          <cell r="M154">
            <v>40038944857</v>
          </cell>
          <cell r="N154">
            <v>11673604458</v>
          </cell>
          <cell r="O154">
            <v>12097091502</v>
          </cell>
          <cell r="P154">
            <v>7752100002</v>
          </cell>
          <cell r="Q154">
            <v>10013430059</v>
          </cell>
          <cell r="R154">
            <v>0</v>
          </cell>
        </row>
        <row r="155">
          <cell r="A155" t="str">
            <v>31303</v>
          </cell>
          <cell r="B155" t="str">
            <v>Alquiler de Equipo</v>
          </cell>
          <cell r="C155">
            <v>847800000</v>
          </cell>
          <cell r="D155">
            <v>0</v>
          </cell>
          <cell r="E155">
            <v>-220000000</v>
          </cell>
          <cell r="F155">
            <v>627800000</v>
          </cell>
          <cell r="G155">
            <v>70650000</v>
          </cell>
          <cell r="H155">
            <v>303850000</v>
          </cell>
          <cell r="I155">
            <v>323950000</v>
          </cell>
          <cell r="J155">
            <v>80958444</v>
          </cell>
          <cell r="K155">
            <v>279564147</v>
          </cell>
          <cell r="L155">
            <v>400132000</v>
          </cell>
          <cell r="M155">
            <v>400132000</v>
          </cell>
          <cell r="N155">
            <v>24285853</v>
          </cell>
          <cell r="O155">
            <v>227668000</v>
          </cell>
          <cell r="P155">
            <v>1956000</v>
          </cell>
          <cell r="Q155">
            <v>0</v>
          </cell>
          <cell r="R155">
            <v>0</v>
          </cell>
        </row>
        <row r="156">
          <cell r="A156" t="str">
            <v>31304</v>
          </cell>
          <cell r="B156" t="str">
            <v>Aiquiler de Satelite</v>
          </cell>
          <cell r="C156">
            <v>3764700000</v>
          </cell>
          <cell r="D156">
            <v>0</v>
          </cell>
          <cell r="E156">
            <v>100000000</v>
          </cell>
          <cell r="F156">
            <v>3864700000</v>
          </cell>
          <cell r="G156">
            <v>310700000</v>
          </cell>
          <cell r="H156">
            <v>2174000000</v>
          </cell>
          <cell r="I156">
            <v>1690700000</v>
          </cell>
          <cell r="J156">
            <v>309226915.69</v>
          </cell>
          <cell r="K156">
            <v>1864689285.02</v>
          </cell>
          <cell r="L156">
            <v>3764123680.87</v>
          </cell>
          <cell r="M156">
            <v>3764123680.87</v>
          </cell>
          <cell r="N156">
            <v>309310714.98</v>
          </cell>
          <cell r="O156">
            <v>100576319.13</v>
          </cell>
          <cell r="P156">
            <v>0</v>
          </cell>
          <cell r="Q156">
            <v>0</v>
          </cell>
          <cell r="R156">
            <v>0</v>
          </cell>
        </row>
        <row r="157">
          <cell r="A157" t="str">
            <v>31305</v>
          </cell>
          <cell r="B157" t="str">
            <v>Alqu.de Infraestructura</v>
          </cell>
          <cell r="C157">
            <v>6274100000</v>
          </cell>
          <cell r="D157">
            <v>0</v>
          </cell>
          <cell r="E157">
            <v>-55000000</v>
          </cell>
          <cell r="F157">
            <v>6219100000</v>
          </cell>
          <cell r="G157">
            <v>264000000</v>
          </cell>
          <cell r="H157">
            <v>4812700000</v>
          </cell>
          <cell r="I157">
            <v>1406400000</v>
          </cell>
          <cell r="J157">
            <v>183937225.82</v>
          </cell>
          <cell r="K157">
            <v>1208299641.13</v>
          </cell>
          <cell r="L157">
            <v>4241991320.6</v>
          </cell>
          <cell r="M157">
            <v>4241991320.6</v>
          </cell>
          <cell r="N157">
            <v>3604400358.87</v>
          </cell>
          <cell r="O157">
            <v>1477108679.4</v>
          </cell>
          <cell r="P157">
            <v>908389739.4</v>
          </cell>
          <cell r="Q157">
            <v>0</v>
          </cell>
          <cell r="R157">
            <v>-500000000</v>
          </cell>
        </row>
        <row r="158">
          <cell r="A158" t="str">
            <v>31306</v>
          </cell>
          <cell r="B158" t="str">
            <v>Alquiler de Frecuencias</v>
          </cell>
          <cell r="C158">
            <v>3385000000</v>
          </cell>
          <cell r="D158">
            <v>0</v>
          </cell>
          <cell r="E158">
            <v>0</v>
          </cell>
          <cell r="F158">
            <v>3385000000</v>
          </cell>
          <cell r="G158">
            <v>78400000</v>
          </cell>
          <cell r="H158">
            <v>3385000000</v>
          </cell>
          <cell r="I158">
            <v>0</v>
          </cell>
          <cell r="J158">
            <v>0</v>
          </cell>
          <cell r="K158">
            <v>2305071278.29</v>
          </cell>
          <cell r="L158">
            <v>2305071278.29</v>
          </cell>
          <cell r="M158">
            <v>2305071278.29</v>
          </cell>
          <cell r="N158">
            <v>1079928721.71</v>
          </cell>
          <cell r="O158">
            <v>1079928721.71</v>
          </cell>
          <cell r="P158">
            <v>1016939331</v>
          </cell>
          <cell r="Q158">
            <v>0</v>
          </cell>
          <cell r="R158">
            <v>0</v>
          </cell>
        </row>
        <row r="159">
          <cell r="A159" t="str">
            <v>31307</v>
          </cell>
          <cell r="B159" t="str">
            <v>Cargos de Acceso</v>
          </cell>
          <cell r="C159">
            <v>3622300000</v>
          </cell>
          <cell r="D159">
            <v>0</v>
          </cell>
          <cell r="E159">
            <v>1500000000</v>
          </cell>
          <cell r="F159">
            <v>5122300000</v>
          </cell>
          <cell r="G159">
            <v>750000000</v>
          </cell>
          <cell r="H159">
            <v>5111100000</v>
          </cell>
          <cell r="I159">
            <v>11200000</v>
          </cell>
          <cell r="J159">
            <v>53322645</v>
          </cell>
          <cell r="K159">
            <v>4143387245.3</v>
          </cell>
          <cell r="L159">
            <v>4143387245.3</v>
          </cell>
          <cell r="M159">
            <v>4143387245.3</v>
          </cell>
          <cell r="N159">
            <v>967712754.7</v>
          </cell>
          <cell r="O159">
            <v>978912754.7</v>
          </cell>
          <cell r="P159">
            <v>856612754.7</v>
          </cell>
          <cell r="Q159">
            <v>53322645</v>
          </cell>
          <cell r="R159">
            <v>0</v>
          </cell>
        </row>
        <row r="160">
          <cell r="A160" t="str">
            <v>31308</v>
          </cell>
          <cell r="B160" t="str">
            <v>Participa.Tasa Contable</v>
          </cell>
          <cell r="C160">
            <v>200400000</v>
          </cell>
          <cell r="D160">
            <v>0</v>
          </cell>
          <cell r="E160">
            <v>0</v>
          </cell>
          <cell r="F160">
            <v>200400000</v>
          </cell>
          <cell r="G160">
            <v>12975000</v>
          </cell>
          <cell r="H160">
            <v>168925000</v>
          </cell>
          <cell r="I160">
            <v>31475000</v>
          </cell>
          <cell r="J160">
            <v>68668251.59</v>
          </cell>
          <cell r="K160">
            <v>97262225.19</v>
          </cell>
          <cell r="L160">
            <v>104993318</v>
          </cell>
          <cell r="M160">
            <v>104993318</v>
          </cell>
          <cell r="N160">
            <v>71662774.81</v>
          </cell>
          <cell r="O160">
            <v>95406682</v>
          </cell>
          <cell r="P160">
            <v>0</v>
          </cell>
          <cell r="Q160">
            <v>0</v>
          </cell>
          <cell r="R160">
            <v>0</v>
          </cell>
        </row>
        <row r="161">
          <cell r="A161" t="str">
            <v>31309</v>
          </cell>
          <cell r="B161" t="str">
            <v>Distri.Factura.Servicios</v>
          </cell>
          <cell r="C161">
            <v>4329800000</v>
          </cell>
          <cell r="D161">
            <v>0</v>
          </cell>
          <cell r="E161">
            <v>0</v>
          </cell>
          <cell r="F161">
            <v>4329800000</v>
          </cell>
          <cell r="G161">
            <v>370300000</v>
          </cell>
          <cell r="H161">
            <v>2497300000</v>
          </cell>
          <cell r="I161">
            <v>1832500000</v>
          </cell>
          <cell r="J161">
            <v>306522349</v>
          </cell>
          <cell r="K161">
            <v>2256719996</v>
          </cell>
          <cell r="L161">
            <v>4329800000</v>
          </cell>
          <cell r="M161">
            <v>4329800000</v>
          </cell>
          <cell r="N161">
            <v>240580004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>31310</v>
          </cell>
          <cell r="B162" t="str">
            <v>Factura.Suscrip.Impr.Facturas</v>
          </cell>
          <cell r="C162">
            <v>2799300000</v>
          </cell>
          <cell r="D162">
            <v>0</v>
          </cell>
          <cell r="E162">
            <v>3000700000</v>
          </cell>
          <cell r="F162">
            <v>5800000000</v>
          </cell>
          <cell r="G162">
            <v>453100000</v>
          </cell>
          <cell r="H162">
            <v>3097500000</v>
          </cell>
          <cell r="I162">
            <v>2702500000</v>
          </cell>
          <cell r="J162">
            <v>255597656</v>
          </cell>
          <cell r="K162">
            <v>1964925749</v>
          </cell>
          <cell r="L162">
            <v>5800000000</v>
          </cell>
          <cell r="M162">
            <v>5800000000</v>
          </cell>
          <cell r="N162">
            <v>1132574251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 t="str">
            <v>31311</v>
          </cell>
          <cell r="B163" t="str">
            <v>Atencion al Cliente</v>
          </cell>
          <cell r="C163">
            <v>8920400000</v>
          </cell>
          <cell r="D163">
            <v>-7949214</v>
          </cell>
          <cell r="E163">
            <v>12241479202</v>
          </cell>
          <cell r="F163">
            <v>21161879202</v>
          </cell>
          <cell r="G163">
            <v>1505100000</v>
          </cell>
          <cell r="H163">
            <v>15575329416</v>
          </cell>
          <cell r="I163">
            <v>5586549786</v>
          </cell>
          <cell r="J163">
            <v>3621226074</v>
          </cell>
          <cell r="K163">
            <v>13753238354</v>
          </cell>
          <cell r="L163">
            <v>20022403111</v>
          </cell>
          <cell r="M163">
            <v>20022403111</v>
          </cell>
          <cell r="N163">
            <v>1822091062</v>
          </cell>
          <cell r="O163">
            <v>1139476091</v>
          </cell>
          <cell r="P163">
            <v>120425305</v>
          </cell>
          <cell r="Q163">
            <v>5308000000</v>
          </cell>
          <cell r="R163">
            <v>0</v>
          </cell>
        </row>
        <row r="164">
          <cell r="A164" t="str">
            <v>31312</v>
          </cell>
          <cell r="B164" t="str">
            <v>Operacion Tecnica LD</v>
          </cell>
          <cell r="C164">
            <v>5816200000</v>
          </cell>
          <cell r="D164">
            <v>0</v>
          </cell>
          <cell r="E164">
            <v>882000000</v>
          </cell>
          <cell r="F164">
            <v>6698200000</v>
          </cell>
          <cell r="G164">
            <v>402400000</v>
          </cell>
          <cell r="H164">
            <v>3000600000</v>
          </cell>
          <cell r="I164">
            <v>3697600000</v>
          </cell>
          <cell r="J164">
            <v>140610991</v>
          </cell>
          <cell r="K164">
            <v>860851084.54</v>
          </cell>
          <cell r="L164">
            <v>3033155901</v>
          </cell>
          <cell r="M164">
            <v>3033155901</v>
          </cell>
          <cell r="N164">
            <v>2139748915.46</v>
          </cell>
          <cell r="O164">
            <v>3665044099</v>
          </cell>
          <cell r="P164">
            <v>2975033492</v>
          </cell>
          <cell r="Q164">
            <v>0</v>
          </cell>
          <cell r="R164">
            <v>0</v>
          </cell>
        </row>
        <row r="165">
          <cell r="A165" t="str">
            <v>31313</v>
          </cell>
          <cell r="B165" t="str">
            <v>Comision*Venta Servicios</v>
          </cell>
          <cell r="C165">
            <v>607900000</v>
          </cell>
          <cell r="D165">
            <v>0</v>
          </cell>
          <cell r="E165">
            <v>-45000000</v>
          </cell>
          <cell r="F165">
            <v>562900000</v>
          </cell>
          <cell r="G165">
            <v>54600000</v>
          </cell>
          <cell r="H165">
            <v>367800000</v>
          </cell>
          <cell r="I165">
            <v>195100000</v>
          </cell>
          <cell r="J165">
            <v>1827000</v>
          </cell>
          <cell r="K165">
            <v>218646698</v>
          </cell>
          <cell r="L165">
            <v>500491298</v>
          </cell>
          <cell r="M165">
            <v>500491298</v>
          </cell>
          <cell r="N165">
            <v>149153302</v>
          </cell>
          <cell r="O165">
            <v>62408702</v>
          </cell>
          <cell r="P165">
            <v>0</v>
          </cell>
          <cell r="Q165">
            <v>0</v>
          </cell>
          <cell r="R165">
            <v>0</v>
          </cell>
        </row>
        <row r="166">
          <cell r="A166" t="str">
            <v>31314</v>
          </cell>
          <cell r="B166" t="str">
            <v>Administracion Servicios</v>
          </cell>
          <cell r="C166">
            <v>919200000</v>
          </cell>
          <cell r="D166">
            <v>0</v>
          </cell>
          <cell r="E166">
            <v>1416082000</v>
          </cell>
          <cell r="F166">
            <v>2335282000</v>
          </cell>
          <cell r="G166">
            <v>0</v>
          </cell>
          <cell r="H166">
            <v>2203536000</v>
          </cell>
          <cell r="I166">
            <v>131746000</v>
          </cell>
          <cell r="J166">
            <v>0</v>
          </cell>
          <cell r="K166">
            <v>1359946575</v>
          </cell>
          <cell r="L166">
            <v>1448792000</v>
          </cell>
          <cell r="M166">
            <v>1448792000</v>
          </cell>
          <cell r="N166">
            <v>843589425</v>
          </cell>
          <cell r="O166">
            <v>886490000</v>
          </cell>
          <cell r="P166">
            <v>794112000</v>
          </cell>
          <cell r="Q166">
            <v>0</v>
          </cell>
          <cell r="R166">
            <v>0</v>
          </cell>
        </row>
        <row r="167">
          <cell r="A167" t="str">
            <v>31315</v>
          </cell>
          <cell r="B167" t="str">
            <v>Foto de Contadores</v>
          </cell>
          <cell r="C167">
            <v>74300000</v>
          </cell>
          <cell r="D167">
            <v>0</v>
          </cell>
          <cell r="E167">
            <v>0</v>
          </cell>
          <cell r="F167">
            <v>74300000</v>
          </cell>
          <cell r="G167">
            <v>4200000</v>
          </cell>
          <cell r="H167">
            <v>55300000</v>
          </cell>
          <cell r="I167">
            <v>19000000</v>
          </cell>
          <cell r="J167">
            <v>3697920</v>
          </cell>
          <cell r="K167">
            <v>40287782</v>
          </cell>
          <cell r="L167">
            <v>65740200</v>
          </cell>
          <cell r="M167">
            <v>65740200</v>
          </cell>
          <cell r="N167">
            <v>15012218</v>
          </cell>
          <cell r="O167">
            <v>8559800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31316</v>
          </cell>
          <cell r="B168" t="str">
            <v>Comis.Recolec.Tel.Publicos</v>
          </cell>
          <cell r="C168">
            <v>2183000000</v>
          </cell>
          <cell r="D168">
            <v>0</v>
          </cell>
          <cell r="E168">
            <v>-300000000</v>
          </cell>
          <cell r="F168">
            <v>1883000000</v>
          </cell>
          <cell r="G168">
            <v>158000000</v>
          </cell>
          <cell r="H168">
            <v>1062350000</v>
          </cell>
          <cell r="I168">
            <v>820650000</v>
          </cell>
          <cell r="J168">
            <v>150942166</v>
          </cell>
          <cell r="K168">
            <v>992620154</v>
          </cell>
          <cell r="L168">
            <v>1028192208</v>
          </cell>
          <cell r="M168">
            <v>1028192208</v>
          </cell>
          <cell r="N168">
            <v>69729846</v>
          </cell>
          <cell r="O168">
            <v>854807792</v>
          </cell>
          <cell r="P168">
            <v>696893836</v>
          </cell>
          <cell r="Q168">
            <v>0</v>
          </cell>
          <cell r="R168">
            <v>0</v>
          </cell>
        </row>
        <row r="169">
          <cell r="A169" t="str">
            <v>31317</v>
          </cell>
          <cell r="B169" t="str">
            <v>Admon Centros de Atencion</v>
          </cell>
          <cell r="C169">
            <v>200000000</v>
          </cell>
          <cell r="D169">
            <v>0</v>
          </cell>
          <cell r="E169">
            <v>0</v>
          </cell>
          <cell r="F169">
            <v>200000000</v>
          </cell>
          <cell r="G169">
            <v>0</v>
          </cell>
          <cell r="H169">
            <v>100000000</v>
          </cell>
          <cell r="I169">
            <v>100000000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100000000</v>
          </cell>
          <cell r="O169">
            <v>200000000</v>
          </cell>
          <cell r="P169">
            <v>0</v>
          </cell>
          <cell r="Q169">
            <v>0</v>
          </cell>
          <cell r="R169">
            <v>0</v>
          </cell>
        </row>
        <row r="170">
          <cell r="A170" t="str">
            <v>31318</v>
          </cell>
          <cell r="B170" t="str">
            <v>Opera.Manto. Valor Agregado</v>
          </cell>
          <cell r="C170">
            <v>4426700000</v>
          </cell>
          <cell r="D170">
            <v>0</v>
          </cell>
          <cell r="E170">
            <v>-252842000</v>
          </cell>
          <cell r="F170">
            <v>4173858000</v>
          </cell>
          <cell r="G170">
            <v>370400000</v>
          </cell>
          <cell r="H170">
            <v>2278658000</v>
          </cell>
          <cell r="I170">
            <v>1895200000</v>
          </cell>
          <cell r="J170">
            <v>174177033</v>
          </cell>
          <cell r="K170">
            <v>174642979</v>
          </cell>
          <cell r="L170">
            <v>1700490000</v>
          </cell>
          <cell r="M170">
            <v>1700490000</v>
          </cell>
          <cell r="N170">
            <v>2104015021</v>
          </cell>
          <cell r="O170">
            <v>2473368000</v>
          </cell>
          <cell r="P170">
            <v>2355969725</v>
          </cell>
          <cell r="Q170">
            <v>1100000000</v>
          </cell>
          <cell r="R170">
            <v>0</v>
          </cell>
        </row>
        <row r="171">
          <cell r="A171" t="str">
            <v>31319</v>
          </cell>
          <cell r="B171" t="str">
            <v>Alqu.Infraestruc.V/r Agregado</v>
          </cell>
          <cell r="C171">
            <v>7625200000</v>
          </cell>
          <cell r="D171">
            <v>-2400000</v>
          </cell>
          <cell r="E171">
            <v>-3218482000</v>
          </cell>
          <cell r="F171">
            <v>4406718000</v>
          </cell>
          <cell r="G171">
            <v>623800000</v>
          </cell>
          <cell r="H171">
            <v>3407318000</v>
          </cell>
          <cell r="I171">
            <v>999400000</v>
          </cell>
          <cell r="J171">
            <v>0</v>
          </cell>
          <cell r="K171">
            <v>4492366.39</v>
          </cell>
          <cell r="L171">
            <v>40000000</v>
          </cell>
          <cell r="M171">
            <v>40000000</v>
          </cell>
          <cell r="N171">
            <v>3402825633.61</v>
          </cell>
          <cell r="O171">
            <v>4366718000</v>
          </cell>
          <cell r="P171">
            <v>2822450000</v>
          </cell>
          <cell r="Q171">
            <v>0</v>
          </cell>
          <cell r="R171">
            <v>0</v>
          </cell>
        </row>
        <row r="172">
          <cell r="A172" t="str">
            <v>31320</v>
          </cell>
          <cell r="B172" t="str">
            <v>MANNTO Y REPARACIONES</v>
          </cell>
          <cell r="C172">
            <v>19767200000</v>
          </cell>
          <cell r="D172">
            <v>-550000000</v>
          </cell>
          <cell r="E172">
            <v>-250000000</v>
          </cell>
          <cell r="F172">
            <v>19517200000</v>
          </cell>
          <cell r="G172">
            <v>2065800000</v>
          </cell>
          <cell r="H172">
            <v>14530650000</v>
          </cell>
          <cell r="I172">
            <v>4986550000</v>
          </cell>
          <cell r="J172">
            <v>371263362.68</v>
          </cell>
          <cell r="K172">
            <v>1659619127.81</v>
          </cell>
          <cell r="L172">
            <v>5325104728.4</v>
          </cell>
          <cell r="M172">
            <v>5325104728.4</v>
          </cell>
          <cell r="N172">
            <v>12871030872.19</v>
          </cell>
          <cell r="O172">
            <v>14192095271.6</v>
          </cell>
          <cell r="P172">
            <v>3547120144.82</v>
          </cell>
          <cell r="Q172">
            <v>1078407130.52</v>
          </cell>
          <cell r="R172">
            <v>0</v>
          </cell>
        </row>
        <row r="173">
          <cell r="A173" t="str">
            <v>3132001</v>
          </cell>
          <cell r="B173" t="str">
            <v>MANTENIMIENTO DE REDES</v>
          </cell>
          <cell r="C173">
            <v>8875200000</v>
          </cell>
          <cell r="D173">
            <v>0</v>
          </cell>
          <cell r="E173">
            <v>0</v>
          </cell>
          <cell r="F173">
            <v>8875200000</v>
          </cell>
          <cell r="G173">
            <v>1065800000</v>
          </cell>
          <cell r="H173">
            <v>7713800000</v>
          </cell>
          <cell r="I173">
            <v>1161400000</v>
          </cell>
          <cell r="J173">
            <v>114141391.68</v>
          </cell>
          <cell r="K173">
            <v>786880287.36</v>
          </cell>
          <cell r="L173">
            <v>2139488192.68</v>
          </cell>
          <cell r="M173">
            <v>2139488192.68</v>
          </cell>
          <cell r="N173">
            <v>6926919712.64</v>
          </cell>
          <cell r="O173">
            <v>6735711807.32</v>
          </cell>
          <cell r="P173">
            <v>1537651897.32</v>
          </cell>
          <cell r="Q173">
            <v>905552551.68</v>
          </cell>
          <cell r="R173">
            <v>0</v>
          </cell>
        </row>
        <row r="174">
          <cell r="A174" t="str">
            <v>313200101</v>
          </cell>
          <cell r="B174" t="str">
            <v>Materiales de Redes y Elemento</v>
          </cell>
          <cell r="C174">
            <v>4092800000</v>
          </cell>
          <cell r="D174">
            <v>0</v>
          </cell>
          <cell r="E174">
            <v>0</v>
          </cell>
          <cell r="F174">
            <v>4092800000</v>
          </cell>
          <cell r="G174">
            <v>585800000</v>
          </cell>
          <cell r="H174">
            <v>4092800000</v>
          </cell>
          <cell r="I174">
            <v>0</v>
          </cell>
          <cell r="J174">
            <v>114141391.68</v>
          </cell>
          <cell r="K174">
            <v>400299070.68</v>
          </cell>
          <cell r="L174">
            <v>1750921430.68</v>
          </cell>
          <cell r="M174">
            <v>1750921430.68</v>
          </cell>
          <cell r="N174">
            <v>3692500929.32</v>
          </cell>
          <cell r="O174">
            <v>2341878569.32</v>
          </cell>
          <cell r="P174">
            <v>587651897.32</v>
          </cell>
          <cell r="Q174">
            <v>905552551.68</v>
          </cell>
          <cell r="R174">
            <v>0</v>
          </cell>
        </row>
        <row r="175">
          <cell r="A175" t="str">
            <v>313200102</v>
          </cell>
          <cell r="B175" t="str">
            <v>Cable</v>
          </cell>
          <cell r="C175">
            <v>4782400000</v>
          </cell>
          <cell r="D175">
            <v>0</v>
          </cell>
          <cell r="E175">
            <v>0</v>
          </cell>
          <cell r="F175">
            <v>4782400000</v>
          </cell>
          <cell r="G175">
            <v>480000000</v>
          </cell>
          <cell r="H175">
            <v>3621000000</v>
          </cell>
          <cell r="I175">
            <v>1161400000</v>
          </cell>
          <cell r="J175">
            <v>0</v>
          </cell>
          <cell r="K175">
            <v>386581216.68</v>
          </cell>
          <cell r="L175">
            <v>388566762</v>
          </cell>
          <cell r="M175">
            <v>388566762</v>
          </cell>
          <cell r="N175">
            <v>3234418783.32</v>
          </cell>
          <cell r="O175">
            <v>4393833238</v>
          </cell>
          <cell r="P175">
            <v>950000000</v>
          </cell>
          <cell r="Q175">
            <v>0</v>
          </cell>
          <cell r="R175">
            <v>0</v>
          </cell>
        </row>
        <row r="176">
          <cell r="A176" t="str">
            <v>3132002</v>
          </cell>
          <cell r="B176" t="str">
            <v>Mantenimiento y Recuperacion P</v>
          </cell>
          <cell r="C176">
            <v>4279300000</v>
          </cell>
          <cell r="D176">
            <v>-750000000</v>
          </cell>
          <cell r="E176">
            <v>-1350000000</v>
          </cell>
          <cell r="F176">
            <v>2929300000</v>
          </cell>
          <cell r="G176">
            <v>-50000000</v>
          </cell>
          <cell r="H176">
            <v>1830000000</v>
          </cell>
          <cell r="I176">
            <v>1099300000</v>
          </cell>
          <cell r="J176">
            <v>0</v>
          </cell>
          <cell r="K176">
            <v>11890464.61</v>
          </cell>
          <cell r="L176">
            <v>18162072.63</v>
          </cell>
          <cell r="M176">
            <v>18162072.63</v>
          </cell>
          <cell r="N176">
            <v>1818109535.39</v>
          </cell>
          <cell r="O176">
            <v>2911137927.37</v>
          </cell>
          <cell r="P176">
            <v>165000000</v>
          </cell>
          <cell r="Q176">
            <v>0</v>
          </cell>
          <cell r="R176">
            <v>0</v>
          </cell>
        </row>
        <row r="177">
          <cell r="A177" t="str">
            <v>3132003</v>
          </cell>
          <cell r="B177" t="str">
            <v>Equipo de Telefonia</v>
          </cell>
          <cell r="C177">
            <v>2815100000</v>
          </cell>
          <cell r="D177">
            <v>0</v>
          </cell>
          <cell r="E177">
            <v>0</v>
          </cell>
          <cell r="F177">
            <v>2815100000</v>
          </cell>
          <cell r="G177">
            <v>300000000</v>
          </cell>
          <cell r="H177">
            <v>1615100000</v>
          </cell>
          <cell r="I177">
            <v>1200000000</v>
          </cell>
          <cell r="J177">
            <v>1791020</v>
          </cell>
          <cell r="K177">
            <v>326888498</v>
          </cell>
          <cell r="L177">
            <v>1642639828.44</v>
          </cell>
          <cell r="M177">
            <v>1642639828.44</v>
          </cell>
          <cell r="N177">
            <v>1288211502</v>
          </cell>
          <cell r="O177">
            <v>1172460171.56</v>
          </cell>
          <cell r="P177">
            <v>979141463</v>
          </cell>
          <cell r="Q177">
            <v>12396165.64</v>
          </cell>
          <cell r="R177">
            <v>0</v>
          </cell>
        </row>
        <row r="178">
          <cell r="A178" t="str">
            <v>3132004</v>
          </cell>
          <cell r="B178" t="str">
            <v>Telefonos Publicos</v>
          </cell>
          <cell r="C178">
            <v>300000000</v>
          </cell>
          <cell r="D178">
            <v>200000000</v>
          </cell>
          <cell r="E178">
            <v>1100000000</v>
          </cell>
          <cell r="F178">
            <v>1400000000</v>
          </cell>
          <cell r="G178">
            <v>200000000</v>
          </cell>
          <cell r="H178">
            <v>812750000</v>
          </cell>
          <cell r="I178">
            <v>587250000</v>
          </cell>
          <cell r="J178">
            <v>145297488</v>
          </cell>
          <cell r="K178">
            <v>260389368.13</v>
          </cell>
          <cell r="L178">
            <v>685923098</v>
          </cell>
          <cell r="M178">
            <v>685923098</v>
          </cell>
          <cell r="N178">
            <v>552360631.87</v>
          </cell>
          <cell r="O178">
            <v>714076902</v>
          </cell>
          <cell r="P178">
            <v>446684652</v>
          </cell>
          <cell r="Q178">
            <v>0</v>
          </cell>
          <cell r="R178">
            <v>0</v>
          </cell>
        </row>
        <row r="179">
          <cell r="A179" t="str">
            <v>3132005</v>
          </cell>
          <cell r="B179" t="str">
            <v>Equipo Electromecanico</v>
          </cell>
          <cell r="C179">
            <v>1700000000</v>
          </cell>
          <cell r="D179">
            <v>0</v>
          </cell>
          <cell r="E179">
            <v>0</v>
          </cell>
          <cell r="F179">
            <v>1700000000</v>
          </cell>
          <cell r="G179">
            <v>250000000</v>
          </cell>
          <cell r="H179">
            <v>1114000000</v>
          </cell>
          <cell r="I179">
            <v>586000000</v>
          </cell>
          <cell r="J179">
            <v>50145063</v>
          </cell>
          <cell r="K179">
            <v>193079120.71</v>
          </cell>
          <cell r="L179">
            <v>601766892.45</v>
          </cell>
          <cell r="M179">
            <v>601766892.45</v>
          </cell>
          <cell r="N179">
            <v>920920879.29</v>
          </cell>
          <cell r="O179">
            <v>1098233107.55</v>
          </cell>
          <cell r="P179">
            <v>295826073.5</v>
          </cell>
          <cell r="Q179">
            <v>3531758</v>
          </cell>
          <cell r="R179">
            <v>0</v>
          </cell>
        </row>
        <row r="180">
          <cell r="A180" t="str">
            <v>3132006</v>
          </cell>
          <cell r="B180" t="str">
            <v>Mantenimiento y Adquisicion de</v>
          </cell>
          <cell r="C180">
            <v>1797600000</v>
          </cell>
          <cell r="D180">
            <v>0</v>
          </cell>
          <cell r="E180">
            <v>0</v>
          </cell>
          <cell r="F180">
            <v>1797600000</v>
          </cell>
          <cell r="G180">
            <v>300000000</v>
          </cell>
          <cell r="H180">
            <v>1445000000</v>
          </cell>
          <cell r="I180">
            <v>352600000</v>
          </cell>
          <cell r="J180">
            <v>59888400</v>
          </cell>
          <cell r="K180">
            <v>80491389</v>
          </cell>
          <cell r="L180">
            <v>237124644.2</v>
          </cell>
          <cell r="M180">
            <v>237124644.2</v>
          </cell>
          <cell r="N180">
            <v>1364508611</v>
          </cell>
          <cell r="O180">
            <v>1560475355.8</v>
          </cell>
          <cell r="P180">
            <v>122816059</v>
          </cell>
          <cell r="Q180">
            <v>156926655.2</v>
          </cell>
          <cell r="R180">
            <v>0</v>
          </cell>
        </row>
        <row r="181">
          <cell r="A181" t="str">
            <v>31321</v>
          </cell>
          <cell r="B181" t="str">
            <v>Servicio Roaming</v>
          </cell>
          <cell r="C181">
            <v>0</v>
          </cell>
          <cell r="D181">
            <v>0</v>
          </cell>
          <cell r="E181">
            <v>20000000</v>
          </cell>
          <cell r="F181">
            <v>20000000</v>
          </cell>
          <cell r="G181">
            <v>0</v>
          </cell>
          <cell r="H181">
            <v>20000000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20000000</v>
          </cell>
          <cell r="O181">
            <v>20000000</v>
          </cell>
          <cell r="P181">
            <v>0</v>
          </cell>
          <cell r="Q181">
            <v>0</v>
          </cell>
          <cell r="R181">
            <v>0</v>
          </cell>
        </row>
        <row r="182">
          <cell r="A182" t="str">
            <v>314</v>
          </cell>
          <cell r="B182" t="str">
            <v>C*P FUNCIONAMIENTO</v>
          </cell>
          <cell r="C182">
            <v>26322900000</v>
          </cell>
          <cell r="D182">
            <v>0</v>
          </cell>
          <cell r="E182">
            <v>29881444497.02</v>
          </cell>
          <cell r="F182">
            <v>56204344497.02</v>
          </cell>
          <cell r="G182">
            <v>0</v>
          </cell>
          <cell r="H182">
            <v>56204344000</v>
          </cell>
          <cell r="I182">
            <v>497.02</v>
          </cell>
          <cell r="J182">
            <v>632100272.82</v>
          </cell>
          <cell r="K182">
            <v>49925159177.43</v>
          </cell>
          <cell r="L182">
            <v>55594200133.77</v>
          </cell>
          <cell r="M182">
            <v>55594200133.77</v>
          </cell>
          <cell r="N182">
            <v>6279184822.57</v>
          </cell>
          <cell r="O182">
            <v>610144363.25</v>
          </cell>
          <cell r="P182">
            <v>0</v>
          </cell>
          <cell r="Q182">
            <v>0</v>
          </cell>
          <cell r="R182">
            <v>-610144363.25</v>
          </cell>
        </row>
        <row r="183">
          <cell r="A183" t="str">
            <v>31410102</v>
          </cell>
          <cell r="B183" t="str">
            <v>Sueldos Personal Supernumerari</v>
          </cell>
          <cell r="C183">
            <v>0</v>
          </cell>
          <cell r="D183">
            <v>0</v>
          </cell>
          <cell r="E183">
            <v>172024043</v>
          </cell>
          <cell r="F183">
            <v>172024043</v>
          </cell>
          <cell r="G183">
            <v>0</v>
          </cell>
          <cell r="H183">
            <v>172024043</v>
          </cell>
          <cell r="I183">
            <v>0</v>
          </cell>
          <cell r="J183">
            <v>0</v>
          </cell>
          <cell r="K183">
            <v>170996947</v>
          </cell>
          <cell r="L183">
            <v>172024043</v>
          </cell>
          <cell r="M183">
            <v>172024043</v>
          </cell>
          <cell r="N183">
            <v>1027096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3141012008</v>
          </cell>
          <cell r="B184" t="str">
            <v>Becas a hijos de Empleados</v>
          </cell>
          <cell r="C184">
            <v>0</v>
          </cell>
          <cell r="D184">
            <v>0</v>
          </cell>
          <cell r="E184">
            <v>206847154</v>
          </cell>
          <cell r="F184">
            <v>206847154</v>
          </cell>
          <cell r="G184">
            <v>0</v>
          </cell>
          <cell r="H184">
            <v>206847154</v>
          </cell>
          <cell r="I184">
            <v>0</v>
          </cell>
          <cell r="J184">
            <v>0</v>
          </cell>
          <cell r="K184">
            <v>171361489</v>
          </cell>
          <cell r="L184">
            <v>206847154</v>
          </cell>
          <cell r="M184">
            <v>206847154</v>
          </cell>
          <cell r="N184">
            <v>35485665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A185" t="str">
            <v>3141020101</v>
          </cell>
          <cell r="B185" t="str">
            <v>Adinistracion Inmuebles</v>
          </cell>
          <cell r="C185">
            <v>0</v>
          </cell>
          <cell r="D185">
            <v>0</v>
          </cell>
          <cell r="E185">
            <v>19305104</v>
          </cell>
          <cell r="F185">
            <v>19305104</v>
          </cell>
          <cell r="G185">
            <v>0</v>
          </cell>
          <cell r="H185">
            <v>19305104</v>
          </cell>
          <cell r="I185">
            <v>0</v>
          </cell>
          <cell r="J185">
            <v>10590</v>
          </cell>
          <cell r="K185">
            <v>19305104</v>
          </cell>
          <cell r="L185">
            <v>19305104</v>
          </cell>
          <cell r="M185">
            <v>19305104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A186" t="str">
            <v>3141020102</v>
          </cell>
          <cell r="B186" t="str">
            <v>Alquiler de Equipo</v>
          </cell>
          <cell r="C186">
            <v>0</v>
          </cell>
          <cell r="D186">
            <v>0</v>
          </cell>
          <cell r="E186">
            <v>26444192</v>
          </cell>
          <cell r="F186">
            <v>26444192</v>
          </cell>
          <cell r="G186">
            <v>0</v>
          </cell>
          <cell r="H186">
            <v>26444192</v>
          </cell>
          <cell r="I186">
            <v>0</v>
          </cell>
          <cell r="J186">
            <v>0</v>
          </cell>
          <cell r="K186">
            <v>15044192</v>
          </cell>
          <cell r="L186">
            <v>26444192</v>
          </cell>
          <cell r="M186">
            <v>26444192</v>
          </cell>
          <cell r="N186">
            <v>11400000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A187" t="str">
            <v>31410202</v>
          </cell>
          <cell r="B187" t="str">
            <v>Dotacion</v>
          </cell>
          <cell r="C187">
            <v>0</v>
          </cell>
          <cell r="D187">
            <v>0</v>
          </cell>
          <cell r="E187">
            <v>493718497.25</v>
          </cell>
          <cell r="F187">
            <v>493718497.25</v>
          </cell>
          <cell r="G187">
            <v>0</v>
          </cell>
          <cell r="H187">
            <v>493718497.25</v>
          </cell>
          <cell r="I187">
            <v>0</v>
          </cell>
          <cell r="J187">
            <v>115294546</v>
          </cell>
          <cell r="K187">
            <v>481456315</v>
          </cell>
          <cell r="L187">
            <v>493718497.25</v>
          </cell>
          <cell r="M187">
            <v>493718497.25</v>
          </cell>
          <cell r="N187">
            <v>12262182.25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A188" t="str">
            <v>3141020401</v>
          </cell>
          <cell r="B188" t="str">
            <v>Viaticos</v>
          </cell>
          <cell r="C188">
            <v>0</v>
          </cell>
          <cell r="D188">
            <v>0</v>
          </cell>
          <cell r="E188">
            <v>18630000</v>
          </cell>
          <cell r="F188">
            <v>18630000</v>
          </cell>
          <cell r="G188">
            <v>0</v>
          </cell>
          <cell r="H188">
            <v>18630000</v>
          </cell>
          <cell r="I188">
            <v>0</v>
          </cell>
          <cell r="J188">
            <v>0</v>
          </cell>
          <cell r="K188">
            <v>0</v>
          </cell>
          <cell r="L188">
            <v>18630000</v>
          </cell>
          <cell r="M188">
            <v>18630000</v>
          </cell>
          <cell r="N188">
            <v>18630000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3141020402</v>
          </cell>
          <cell r="B189" t="str">
            <v>Gastos de Viaje</v>
          </cell>
          <cell r="C189">
            <v>0</v>
          </cell>
          <cell r="D189">
            <v>0</v>
          </cell>
          <cell r="E189">
            <v>213085298</v>
          </cell>
          <cell r="F189">
            <v>213085298</v>
          </cell>
          <cell r="G189">
            <v>0</v>
          </cell>
          <cell r="H189">
            <v>213085298</v>
          </cell>
          <cell r="I189">
            <v>0</v>
          </cell>
          <cell r="J189">
            <v>12910795</v>
          </cell>
          <cell r="K189">
            <v>213085298</v>
          </cell>
          <cell r="L189">
            <v>213085298</v>
          </cell>
          <cell r="M189">
            <v>213085298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A190" t="str">
            <v>3141020403</v>
          </cell>
          <cell r="B190" t="str">
            <v>Gastos de Manuten. y Alojamien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A191" t="str">
            <v>3141020404</v>
          </cell>
          <cell r="B191" t="str">
            <v>Gastos de Representacion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 t="str">
            <v>31410205</v>
          </cell>
          <cell r="B192" t="str">
            <v>Gas.Trans.Com.y Acarreos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3141020601</v>
          </cell>
          <cell r="B193" t="str">
            <v>Publicaciones Avisos y Propaga</v>
          </cell>
          <cell r="C193">
            <v>0</v>
          </cell>
          <cell r="D193">
            <v>0</v>
          </cell>
          <cell r="E193">
            <v>12643730</v>
          </cell>
          <cell r="F193">
            <v>12643730</v>
          </cell>
          <cell r="G193">
            <v>0</v>
          </cell>
          <cell r="H193">
            <v>12643730</v>
          </cell>
          <cell r="I193">
            <v>0</v>
          </cell>
          <cell r="J193">
            <v>0</v>
          </cell>
          <cell r="K193">
            <v>12643730</v>
          </cell>
          <cell r="L193">
            <v>12643730</v>
          </cell>
          <cell r="M193">
            <v>12643730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A194" t="str">
            <v>3141020602</v>
          </cell>
          <cell r="B194" t="str">
            <v>Material Didac. y de Consulta</v>
          </cell>
          <cell r="C194">
            <v>0</v>
          </cell>
          <cell r="D194">
            <v>0</v>
          </cell>
          <cell r="E194">
            <v>16421200</v>
          </cell>
          <cell r="F194">
            <v>16421200</v>
          </cell>
          <cell r="G194">
            <v>0</v>
          </cell>
          <cell r="H194">
            <v>16421200</v>
          </cell>
          <cell r="I194">
            <v>0</v>
          </cell>
          <cell r="J194">
            <v>1299200</v>
          </cell>
          <cell r="K194">
            <v>10048400</v>
          </cell>
          <cell r="L194">
            <v>16421200</v>
          </cell>
          <cell r="M194">
            <v>16421200</v>
          </cell>
          <cell r="N194">
            <v>6372800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>3141020603</v>
          </cell>
          <cell r="B195" t="str">
            <v>Serv Fotog. y Heliografico</v>
          </cell>
          <cell r="C195">
            <v>0</v>
          </cell>
          <cell r="D195">
            <v>0</v>
          </cell>
          <cell r="E195">
            <v>103005323</v>
          </cell>
          <cell r="F195">
            <v>103005323</v>
          </cell>
          <cell r="G195">
            <v>0</v>
          </cell>
          <cell r="H195">
            <v>103005323</v>
          </cell>
          <cell r="I195">
            <v>0</v>
          </cell>
          <cell r="J195">
            <v>7531938</v>
          </cell>
          <cell r="K195">
            <v>96205645</v>
          </cell>
          <cell r="L195">
            <v>103005323</v>
          </cell>
          <cell r="M195">
            <v>103005323</v>
          </cell>
          <cell r="N195">
            <v>6799678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A196" t="str">
            <v>3141020604</v>
          </cell>
          <cell r="B196" t="str">
            <v>Suscripcion a revistas y perio</v>
          </cell>
          <cell r="C196">
            <v>0</v>
          </cell>
          <cell r="D196">
            <v>0</v>
          </cell>
          <cell r="E196">
            <v>4025000</v>
          </cell>
          <cell r="F196">
            <v>4025000</v>
          </cell>
          <cell r="G196">
            <v>0</v>
          </cell>
          <cell r="H196">
            <v>4025000</v>
          </cell>
          <cell r="I196">
            <v>0</v>
          </cell>
          <cell r="J196">
            <v>0</v>
          </cell>
          <cell r="K196">
            <v>4025000</v>
          </cell>
          <cell r="L196">
            <v>4025000</v>
          </cell>
          <cell r="M196">
            <v>4025000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A197" t="str">
            <v>3141020607</v>
          </cell>
          <cell r="B197" t="str">
            <v>Comunicacion Corporativa</v>
          </cell>
          <cell r="C197">
            <v>0</v>
          </cell>
          <cell r="D197">
            <v>0</v>
          </cell>
          <cell r="E197">
            <v>27363931</v>
          </cell>
          <cell r="F197">
            <v>27363931</v>
          </cell>
          <cell r="G197">
            <v>0</v>
          </cell>
          <cell r="H197">
            <v>27363931</v>
          </cell>
          <cell r="I197">
            <v>0</v>
          </cell>
          <cell r="J197">
            <v>0</v>
          </cell>
          <cell r="K197">
            <v>26712349</v>
          </cell>
          <cell r="L197">
            <v>27363931</v>
          </cell>
          <cell r="M197">
            <v>27363931</v>
          </cell>
          <cell r="N197">
            <v>651582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3141020801</v>
          </cell>
          <cell r="B198" t="str">
            <v>Club Vacacional</v>
          </cell>
          <cell r="C198">
            <v>0</v>
          </cell>
          <cell r="D198">
            <v>0</v>
          </cell>
          <cell r="E198">
            <v>20816334</v>
          </cell>
          <cell r="F198">
            <v>20816334</v>
          </cell>
          <cell r="G198">
            <v>0</v>
          </cell>
          <cell r="H198">
            <v>20816334</v>
          </cell>
          <cell r="I198">
            <v>0</v>
          </cell>
          <cell r="J198">
            <v>0</v>
          </cell>
          <cell r="K198">
            <v>20815895</v>
          </cell>
          <cell r="L198">
            <v>20816334</v>
          </cell>
          <cell r="M198">
            <v>20816334</v>
          </cell>
          <cell r="N198">
            <v>439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A199" t="str">
            <v>3141020802</v>
          </cell>
          <cell r="B199" t="str">
            <v>Reparaciones Locativas</v>
          </cell>
          <cell r="C199">
            <v>0</v>
          </cell>
          <cell r="D199">
            <v>0</v>
          </cell>
          <cell r="E199">
            <v>48828533</v>
          </cell>
          <cell r="F199">
            <v>48828533</v>
          </cell>
          <cell r="G199">
            <v>0</v>
          </cell>
          <cell r="H199">
            <v>48828533</v>
          </cell>
          <cell r="I199">
            <v>0</v>
          </cell>
          <cell r="J199">
            <v>0</v>
          </cell>
          <cell r="K199">
            <v>47053673</v>
          </cell>
          <cell r="L199">
            <v>48828533</v>
          </cell>
          <cell r="M199">
            <v>48828533</v>
          </cell>
          <cell r="N199">
            <v>1774860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A200" t="str">
            <v>3141020803</v>
          </cell>
          <cell r="B200" t="str">
            <v>Muebles y Equipos Oficina</v>
          </cell>
          <cell r="C200">
            <v>0</v>
          </cell>
          <cell r="D200">
            <v>0</v>
          </cell>
          <cell r="E200">
            <v>50127262</v>
          </cell>
          <cell r="F200">
            <v>50127262</v>
          </cell>
          <cell r="G200">
            <v>0</v>
          </cell>
          <cell r="H200">
            <v>50127262</v>
          </cell>
          <cell r="I200">
            <v>0</v>
          </cell>
          <cell r="J200">
            <v>148480</v>
          </cell>
          <cell r="K200">
            <v>46452544</v>
          </cell>
          <cell r="L200">
            <v>50127262</v>
          </cell>
          <cell r="M200">
            <v>50127262</v>
          </cell>
          <cell r="N200">
            <v>3674718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A201" t="str">
            <v>3141020804</v>
          </cell>
          <cell r="B201" t="str">
            <v>Ascensores</v>
          </cell>
          <cell r="C201">
            <v>0</v>
          </cell>
          <cell r="D201">
            <v>0</v>
          </cell>
          <cell r="E201">
            <v>6685246</v>
          </cell>
          <cell r="F201">
            <v>6685246</v>
          </cell>
          <cell r="G201">
            <v>0</v>
          </cell>
          <cell r="H201">
            <v>6685246</v>
          </cell>
          <cell r="I201">
            <v>0</v>
          </cell>
          <cell r="J201">
            <v>0</v>
          </cell>
          <cell r="K201">
            <v>6685246</v>
          </cell>
          <cell r="L201">
            <v>6685246</v>
          </cell>
          <cell r="M201">
            <v>6685246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A202" t="str">
            <v>3141020805</v>
          </cell>
          <cell r="B202" t="str">
            <v>Equipo de Computacion</v>
          </cell>
          <cell r="C202">
            <v>0</v>
          </cell>
          <cell r="D202">
            <v>0</v>
          </cell>
          <cell r="E202">
            <v>2771707304.83</v>
          </cell>
          <cell r="F202">
            <v>2771707304.83</v>
          </cell>
          <cell r="G202">
            <v>0</v>
          </cell>
          <cell r="H202">
            <v>2771707304.83</v>
          </cell>
          <cell r="I202">
            <v>0</v>
          </cell>
          <cell r="J202">
            <v>93448498.1</v>
          </cell>
          <cell r="K202">
            <v>2478926738.46</v>
          </cell>
          <cell r="L202">
            <v>2771707304.83</v>
          </cell>
          <cell r="M202">
            <v>2771707304.83</v>
          </cell>
          <cell r="N202">
            <v>292780566.37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A203" t="str">
            <v>3141020807</v>
          </cell>
          <cell r="B203" t="str">
            <v>Mantenimiento Aplicativos</v>
          </cell>
          <cell r="C203">
            <v>0</v>
          </cell>
          <cell r="D203">
            <v>0</v>
          </cell>
          <cell r="E203">
            <v>770547870.56</v>
          </cell>
          <cell r="F203">
            <v>770547870.56</v>
          </cell>
          <cell r="G203">
            <v>0</v>
          </cell>
          <cell r="H203">
            <v>770547870.56</v>
          </cell>
          <cell r="I203">
            <v>0</v>
          </cell>
          <cell r="J203">
            <v>0</v>
          </cell>
          <cell r="K203">
            <v>484034976.71</v>
          </cell>
          <cell r="L203">
            <v>770547870.56</v>
          </cell>
          <cell r="M203">
            <v>770547870.56</v>
          </cell>
          <cell r="N203">
            <v>286512893.85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A204" t="str">
            <v>31410210</v>
          </cell>
          <cell r="B204" t="str">
            <v>Materiales y Suministros (Pape</v>
          </cell>
          <cell r="C204">
            <v>0</v>
          </cell>
          <cell r="D204">
            <v>0</v>
          </cell>
          <cell r="E204">
            <v>225900591</v>
          </cell>
          <cell r="F204">
            <v>225900591</v>
          </cell>
          <cell r="G204">
            <v>0</v>
          </cell>
          <cell r="H204">
            <v>225900591</v>
          </cell>
          <cell r="I204">
            <v>0</v>
          </cell>
          <cell r="J204">
            <v>0</v>
          </cell>
          <cell r="K204">
            <v>225900591</v>
          </cell>
          <cell r="L204">
            <v>225900591</v>
          </cell>
          <cell r="M204">
            <v>225900591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A205" t="str">
            <v>31410212</v>
          </cell>
          <cell r="B205" t="str">
            <v>Suministro de Alimentos Club V</v>
          </cell>
          <cell r="C205">
            <v>0</v>
          </cell>
          <cell r="D205">
            <v>0</v>
          </cell>
          <cell r="E205">
            <v>84001475.67</v>
          </cell>
          <cell r="F205">
            <v>84001475.67</v>
          </cell>
          <cell r="G205">
            <v>0</v>
          </cell>
          <cell r="H205">
            <v>84001475.67</v>
          </cell>
          <cell r="I205">
            <v>0</v>
          </cell>
          <cell r="J205">
            <v>0</v>
          </cell>
          <cell r="K205">
            <v>83423954</v>
          </cell>
          <cell r="L205">
            <v>84001475.67</v>
          </cell>
          <cell r="M205">
            <v>84001475.67</v>
          </cell>
          <cell r="N205">
            <v>577521.67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A206" t="str">
            <v>31410214</v>
          </cell>
          <cell r="B206" t="str">
            <v>Capacitacion</v>
          </cell>
          <cell r="C206">
            <v>0</v>
          </cell>
          <cell r="D206">
            <v>0</v>
          </cell>
          <cell r="E206">
            <v>112331985</v>
          </cell>
          <cell r="F206">
            <v>112331985</v>
          </cell>
          <cell r="G206">
            <v>0</v>
          </cell>
          <cell r="H206">
            <v>112331985</v>
          </cell>
          <cell r="I206">
            <v>0</v>
          </cell>
          <cell r="J206">
            <v>4875000</v>
          </cell>
          <cell r="K206">
            <v>88798155</v>
          </cell>
          <cell r="L206">
            <v>112331985</v>
          </cell>
          <cell r="M206">
            <v>112331985</v>
          </cell>
          <cell r="N206">
            <v>23533830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3141021501</v>
          </cell>
          <cell r="B207" t="str">
            <v>Extension Cultural y Deportiva</v>
          </cell>
          <cell r="C207">
            <v>0</v>
          </cell>
          <cell r="D207">
            <v>0</v>
          </cell>
          <cell r="E207">
            <v>1051000</v>
          </cell>
          <cell r="F207">
            <v>1051000</v>
          </cell>
          <cell r="G207">
            <v>0</v>
          </cell>
          <cell r="H207">
            <v>1051000</v>
          </cell>
          <cell r="I207">
            <v>0</v>
          </cell>
          <cell r="J207">
            <v>0</v>
          </cell>
          <cell r="K207">
            <v>1051000</v>
          </cell>
          <cell r="L207">
            <v>1051000</v>
          </cell>
          <cell r="M207">
            <v>1051000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A208" t="str">
            <v>3141021502</v>
          </cell>
          <cell r="B208" t="str">
            <v>Bienestar Social</v>
          </cell>
          <cell r="C208">
            <v>0</v>
          </cell>
          <cell r="D208">
            <v>0</v>
          </cell>
          <cell r="E208">
            <v>331936053</v>
          </cell>
          <cell r="F208">
            <v>331936053</v>
          </cell>
          <cell r="G208">
            <v>0</v>
          </cell>
          <cell r="H208">
            <v>331936053</v>
          </cell>
          <cell r="I208">
            <v>0</v>
          </cell>
          <cell r="J208">
            <v>0</v>
          </cell>
          <cell r="K208">
            <v>331331340</v>
          </cell>
          <cell r="L208">
            <v>331936053</v>
          </cell>
          <cell r="M208">
            <v>331936053</v>
          </cell>
          <cell r="N208">
            <v>604713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A209" t="str">
            <v>3141021503</v>
          </cell>
          <cell r="B209" t="str">
            <v>Seguridad Industrial</v>
          </cell>
          <cell r="C209">
            <v>0</v>
          </cell>
          <cell r="D209">
            <v>0</v>
          </cell>
          <cell r="E209">
            <v>43032809</v>
          </cell>
          <cell r="F209">
            <v>43032809</v>
          </cell>
          <cell r="G209">
            <v>0</v>
          </cell>
          <cell r="H209">
            <v>43032809</v>
          </cell>
          <cell r="I209">
            <v>0</v>
          </cell>
          <cell r="J209">
            <v>0</v>
          </cell>
          <cell r="K209">
            <v>42548545</v>
          </cell>
          <cell r="L209">
            <v>43032809</v>
          </cell>
          <cell r="M209">
            <v>43032809</v>
          </cell>
          <cell r="N209">
            <v>484264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A210" t="str">
            <v>3141021701</v>
          </cell>
          <cell r="B210" t="str">
            <v>Impuesto de Timbre</v>
          </cell>
          <cell r="C210">
            <v>0</v>
          </cell>
          <cell r="D210">
            <v>0</v>
          </cell>
          <cell r="E210">
            <v>139395324.76</v>
          </cell>
          <cell r="F210">
            <v>139395324.76</v>
          </cell>
          <cell r="G210">
            <v>0</v>
          </cell>
          <cell r="H210">
            <v>139395324.76</v>
          </cell>
          <cell r="I210">
            <v>0</v>
          </cell>
          <cell r="J210">
            <v>0</v>
          </cell>
          <cell r="K210">
            <v>139395324.76</v>
          </cell>
          <cell r="L210">
            <v>139395324.76</v>
          </cell>
          <cell r="M210">
            <v>139395324.76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A211" t="str">
            <v>31410218</v>
          </cell>
          <cell r="B211" t="str">
            <v>Intereses Comisiones Gastos Ba</v>
          </cell>
          <cell r="C211">
            <v>0</v>
          </cell>
          <cell r="D211">
            <v>0</v>
          </cell>
          <cell r="E211">
            <v>107539890</v>
          </cell>
          <cell r="F211">
            <v>107539890</v>
          </cell>
          <cell r="G211">
            <v>0</v>
          </cell>
          <cell r="H211">
            <v>107539890</v>
          </cell>
          <cell r="I211">
            <v>0</v>
          </cell>
          <cell r="J211">
            <v>0</v>
          </cell>
          <cell r="K211">
            <v>50174390</v>
          </cell>
          <cell r="L211">
            <v>107539890</v>
          </cell>
          <cell r="M211">
            <v>107539890</v>
          </cell>
          <cell r="N211">
            <v>57365500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A212" t="str">
            <v>31410219</v>
          </cell>
          <cell r="B212" t="str">
            <v>Salud Ocupacional</v>
          </cell>
          <cell r="C212">
            <v>0</v>
          </cell>
          <cell r="D212">
            <v>0</v>
          </cell>
          <cell r="E212">
            <v>18494200</v>
          </cell>
          <cell r="F212">
            <v>18494200</v>
          </cell>
          <cell r="G212">
            <v>0</v>
          </cell>
          <cell r="H212">
            <v>18494200</v>
          </cell>
          <cell r="I212">
            <v>0</v>
          </cell>
          <cell r="J212">
            <v>0</v>
          </cell>
          <cell r="K212">
            <v>485000</v>
          </cell>
          <cell r="L212">
            <v>18494200</v>
          </cell>
          <cell r="M212">
            <v>18494200</v>
          </cell>
          <cell r="N212">
            <v>18009200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A213" t="str">
            <v>3141029902</v>
          </cell>
          <cell r="B213" t="str">
            <v>Cuotas Sostenimiento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A214" t="str">
            <v>3141029904</v>
          </cell>
          <cell r="B214" t="str">
            <v>Administracion Servicios</v>
          </cell>
          <cell r="C214">
            <v>0</v>
          </cell>
          <cell r="D214">
            <v>0</v>
          </cell>
          <cell r="E214">
            <v>480123144.5</v>
          </cell>
          <cell r="F214">
            <v>480123144.5</v>
          </cell>
          <cell r="G214">
            <v>0</v>
          </cell>
          <cell r="H214">
            <v>480123144.5</v>
          </cell>
          <cell r="I214">
            <v>0</v>
          </cell>
          <cell r="J214">
            <v>11353004</v>
          </cell>
          <cell r="K214">
            <v>466484721</v>
          </cell>
          <cell r="L214">
            <v>480123144.5</v>
          </cell>
          <cell r="M214">
            <v>480123144.5</v>
          </cell>
          <cell r="N214">
            <v>13638423.5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A215" t="str">
            <v>3141029905</v>
          </cell>
          <cell r="B215" t="str">
            <v>Gastos de Cafeteria</v>
          </cell>
          <cell r="C215">
            <v>0</v>
          </cell>
          <cell r="D215">
            <v>0</v>
          </cell>
          <cell r="E215">
            <v>130503228</v>
          </cell>
          <cell r="F215">
            <v>130503228</v>
          </cell>
          <cell r="G215">
            <v>0</v>
          </cell>
          <cell r="H215">
            <v>130503228</v>
          </cell>
          <cell r="I215">
            <v>0</v>
          </cell>
          <cell r="J215">
            <v>2269021</v>
          </cell>
          <cell r="K215">
            <v>90391349</v>
          </cell>
          <cell r="L215">
            <v>130503228</v>
          </cell>
          <cell r="M215">
            <v>130503228</v>
          </cell>
          <cell r="N215">
            <v>40111879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A216" t="str">
            <v>3141029906</v>
          </cell>
          <cell r="B216" t="str">
            <v>Imprevistos</v>
          </cell>
          <cell r="C216">
            <v>0</v>
          </cell>
          <cell r="D216">
            <v>0</v>
          </cell>
          <cell r="E216">
            <v>25203436.51</v>
          </cell>
          <cell r="F216">
            <v>25203436.51</v>
          </cell>
          <cell r="G216">
            <v>0</v>
          </cell>
          <cell r="H216">
            <v>25203436.51</v>
          </cell>
          <cell r="I216">
            <v>0</v>
          </cell>
          <cell r="J216">
            <v>2306527</v>
          </cell>
          <cell r="K216">
            <v>17837945.1</v>
          </cell>
          <cell r="L216">
            <v>25203436.51</v>
          </cell>
          <cell r="M216">
            <v>25203436.51</v>
          </cell>
          <cell r="N216">
            <v>7365491.41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A217" t="str">
            <v>3141029908</v>
          </cell>
          <cell r="B217" t="str">
            <v>Transmision de Mensajes</v>
          </cell>
          <cell r="C217">
            <v>0</v>
          </cell>
          <cell r="D217">
            <v>0</v>
          </cell>
          <cell r="E217">
            <v>303635357.48</v>
          </cell>
          <cell r="F217">
            <v>303635357.48</v>
          </cell>
          <cell r="G217">
            <v>0</v>
          </cell>
          <cell r="H217">
            <v>303635357.48</v>
          </cell>
          <cell r="I217">
            <v>0</v>
          </cell>
          <cell r="J217">
            <v>30752204</v>
          </cell>
          <cell r="K217">
            <v>205398851.4</v>
          </cell>
          <cell r="L217">
            <v>303635357.48</v>
          </cell>
          <cell r="M217">
            <v>303635357.48</v>
          </cell>
          <cell r="N217">
            <v>98236506.08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A218" t="str">
            <v>3141029911</v>
          </cell>
          <cell r="B218" t="str">
            <v>Gastos de Aseo</v>
          </cell>
          <cell r="C218">
            <v>0</v>
          </cell>
          <cell r="D218">
            <v>0</v>
          </cell>
          <cell r="E218">
            <v>159932838</v>
          </cell>
          <cell r="F218">
            <v>159932838</v>
          </cell>
          <cell r="G218">
            <v>0</v>
          </cell>
          <cell r="H218">
            <v>159932838</v>
          </cell>
          <cell r="I218">
            <v>0</v>
          </cell>
          <cell r="J218">
            <v>0</v>
          </cell>
          <cell r="K218">
            <v>159932838</v>
          </cell>
          <cell r="L218">
            <v>159932838</v>
          </cell>
          <cell r="M218">
            <v>159932838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A219" t="str">
            <v>3141029913</v>
          </cell>
          <cell r="B219" t="str">
            <v>Honorarios</v>
          </cell>
          <cell r="C219">
            <v>0</v>
          </cell>
          <cell r="D219">
            <v>0</v>
          </cell>
          <cell r="E219">
            <v>3189082908.96</v>
          </cell>
          <cell r="F219">
            <v>3189082908.96</v>
          </cell>
          <cell r="G219">
            <v>0</v>
          </cell>
          <cell r="H219">
            <v>3189082411.94</v>
          </cell>
          <cell r="I219">
            <v>497.02</v>
          </cell>
          <cell r="J219">
            <v>32321471.16</v>
          </cell>
          <cell r="K219">
            <v>1639685091.03</v>
          </cell>
          <cell r="L219">
            <v>3189082908.96</v>
          </cell>
          <cell r="M219">
            <v>3189082908.96</v>
          </cell>
          <cell r="N219">
            <v>1549397320.91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A220" t="str">
            <v>31410303</v>
          </cell>
          <cell r="B220" t="str">
            <v>Atelca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 t="str">
            <v>3141030402</v>
          </cell>
          <cell r="B221" t="str">
            <v>Salud</v>
          </cell>
          <cell r="C221">
            <v>0</v>
          </cell>
          <cell r="D221">
            <v>0</v>
          </cell>
          <cell r="E221">
            <v>1081496189</v>
          </cell>
          <cell r="F221">
            <v>1081496189</v>
          </cell>
          <cell r="G221">
            <v>0</v>
          </cell>
          <cell r="H221">
            <v>1081496189</v>
          </cell>
          <cell r="I221">
            <v>0</v>
          </cell>
          <cell r="J221">
            <v>0</v>
          </cell>
          <cell r="K221">
            <v>1078810034</v>
          </cell>
          <cell r="L221">
            <v>1081496189</v>
          </cell>
          <cell r="M221">
            <v>1081496189</v>
          </cell>
          <cell r="N221">
            <v>2686155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A222" t="str">
            <v>3142012003</v>
          </cell>
          <cell r="B222" t="str">
            <v>Becas a Empleados</v>
          </cell>
          <cell r="C222">
            <v>0</v>
          </cell>
          <cell r="D222">
            <v>0</v>
          </cell>
          <cell r="E222">
            <v>9347500</v>
          </cell>
          <cell r="F222">
            <v>9347500</v>
          </cell>
          <cell r="G222">
            <v>0</v>
          </cell>
          <cell r="H222">
            <v>9347500</v>
          </cell>
          <cell r="I222">
            <v>0</v>
          </cell>
          <cell r="J222">
            <v>0</v>
          </cell>
          <cell r="K222">
            <v>3290000</v>
          </cell>
          <cell r="L222">
            <v>9347500</v>
          </cell>
          <cell r="M222">
            <v>9347500</v>
          </cell>
          <cell r="N222">
            <v>6057500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A223" t="str">
            <v>3142012007</v>
          </cell>
          <cell r="B223" t="str">
            <v>Becas a Hijos de Empleados</v>
          </cell>
          <cell r="C223">
            <v>0</v>
          </cell>
          <cell r="D223">
            <v>0</v>
          </cell>
          <cell r="E223">
            <v>1891916</v>
          </cell>
          <cell r="F223">
            <v>1891916</v>
          </cell>
          <cell r="G223">
            <v>0</v>
          </cell>
          <cell r="H223">
            <v>1891916</v>
          </cell>
          <cell r="I223">
            <v>0</v>
          </cell>
          <cell r="J223">
            <v>0</v>
          </cell>
          <cell r="K223">
            <v>1190000</v>
          </cell>
          <cell r="L223">
            <v>1891916</v>
          </cell>
          <cell r="M223">
            <v>1891916</v>
          </cell>
          <cell r="N223">
            <v>701916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A224" t="str">
            <v>3142020101</v>
          </cell>
          <cell r="B224" t="str">
            <v>Inmuebles</v>
          </cell>
          <cell r="C224">
            <v>0</v>
          </cell>
          <cell r="D224">
            <v>0</v>
          </cell>
          <cell r="E224">
            <v>94643175.5</v>
          </cell>
          <cell r="F224">
            <v>94643175.5</v>
          </cell>
          <cell r="G224">
            <v>0</v>
          </cell>
          <cell r="H224">
            <v>94643175.5</v>
          </cell>
          <cell r="I224">
            <v>0</v>
          </cell>
          <cell r="J224">
            <v>709536</v>
          </cell>
          <cell r="K224">
            <v>94210200.5</v>
          </cell>
          <cell r="L224">
            <v>94643175.5</v>
          </cell>
          <cell r="M224">
            <v>94643175.5</v>
          </cell>
          <cell r="N224">
            <v>432975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A225" t="str">
            <v>31420203</v>
          </cell>
          <cell r="B225" t="str">
            <v>Gastos de Computador</v>
          </cell>
          <cell r="C225">
            <v>0</v>
          </cell>
          <cell r="D225">
            <v>0</v>
          </cell>
          <cell r="E225">
            <v>55397825</v>
          </cell>
          <cell r="F225">
            <v>55397825</v>
          </cell>
          <cell r="G225">
            <v>0</v>
          </cell>
          <cell r="H225">
            <v>55397825</v>
          </cell>
          <cell r="I225">
            <v>0</v>
          </cell>
          <cell r="J225">
            <v>0</v>
          </cell>
          <cell r="K225">
            <v>55397825</v>
          </cell>
          <cell r="L225">
            <v>55397825</v>
          </cell>
          <cell r="M225">
            <v>55397825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A226" t="str">
            <v>3142020401</v>
          </cell>
          <cell r="B226" t="str">
            <v>Viaticos</v>
          </cell>
          <cell r="C226">
            <v>0</v>
          </cell>
          <cell r="D226">
            <v>0</v>
          </cell>
          <cell r="E226">
            <v>2070000</v>
          </cell>
          <cell r="F226">
            <v>2070000</v>
          </cell>
          <cell r="G226">
            <v>0</v>
          </cell>
          <cell r="H226">
            <v>2070000</v>
          </cell>
          <cell r="I226">
            <v>0</v>
          </cell>
          <cell r="J226">
            <v>0</v>
          </cell>
          <cell r="K226">
            <v>0</v>
          </cell>
          <cell r="L226">
            <v>2070000</v>
          </cell>
          <cell r="M226">
            <v>2070000</v>
          </cell>
          <cell r="N226">
            <v>2070000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 t="str">
            <v>3142020402</v>
          </cell>
          <cell r="B227" t="str">
            <v>Gastos de Viaje</v>
          </cell>
          <cell r="C227">
            <v>0</v>
          </cell>
          <cell r="D227">
            <v>0</v>
          </cell>
          <cell r="E227">
            <v>475439801</v>
          </cell>
          <cell r="F227">
            <v>475439801</v>
          </cell>
          <cell r="G227">
            <v>0</v>
          </cell>
          <cell r="H227">
            <v>475439801</v>
          </cell>
          <cell r="I227">
            <v>0</v>
          </cell>
          <cell r="J227">
            <v>51634500</v>
          </cell>
          <cell r="K227">
            <v>304262950</v>
          </cell>
          <cell r="L227">
            <v>475439801</v>
          </cell>
          <cell r="M227">
            <v>475439801</v>
          </cell>
          <cell r="N227">
            <v>171176851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A228" t="str">
            <v>314202080201</v>
          </cell>
          <cell r="B228" t="str">
            <v>Materiales de Redes</v>
          </cell>
          <cell r="C228">
            <v>0</v>
          </cell>
          <cell r="D228">
            <v>0</v>
          </cell>
          <cell r="E228">
            <v>255645000</v>
          </cell>
          <cell r="F228">
            <v>255645000</v>
          </cell>
          <cell r="G228">
            <v>0</v>
          </cell>
          <cell r="H228">
            <v>255645000</v>
          </cell>
          <cell r="I228">
            <v>0</v>
          </cell>
          <cell r="J228">
            <v>0</v>
          </cell>
          <cell r="K228">
            <v>190990800</v>
          </cell>
          <cell r="L228">
            <v>255645000</v>
          </cell>
          <cell r="M228">
            <v>255645000</v>
          </cell>
          <cell r="N228">
            <v>64654200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314202080202</v>
          </cell>
          <cell r="B229" t="str">
            <v>Cables y elemtos de Empalme</v>
          </cell>
          <cell r="C229">
            <v>0</v>
          </cell>
          <cell r="D229">
            <v>0</v>
          </cell>
          <cell r="E229">
            <v>287374880</v>
          </cell>
          <cell r="F229">
            <v>287374880</v>
          </cell>
          <cell r="G229">
            <v>0</v>
          </cell>
          <cell r="H229">
            <v>287374880</v>
          </cell>
          <cell r="I229">
            <v>0</v>
          </cell>
          <cell r="J229">
            <v>0</v>
          </cell>
          <cell r="K229">
            <v>287374880</v>
          </cell>
          <cell r="L229">
            <v>287374880</v>
          </cell>
          <cell r="M229">
            <v>287374880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A230" t="str">
            <v>3142020803</v>
          </cell>
          <cell r="B230" t="str">
            <v>Operacion Tecnica LD</v>
          </cell>
          <cell r="C230">
            <v>0</v>
          </cell>
          <cell r="D230">
            <v>0</v>
          </cell>
          <cell r="E230">
            <v>1825492885.26</v>
          </cell>
          <cell r="F230">
            <v>1825492885.26</v>
          </cell>
          <cell r="G230">
            <v>0</v>
          </cell>
          <cell r="H230">
            <v>1825492885.26</v>
          </cell>
          <cell r="I230">
            <v>0</v>
          </cell>
          <cell r="J230">
            <v>30090253</v>
          </cell>
          <cell r="K230">
            <v>1480772900.26</v>
          </cell>
          <cell r="L230">
            <v>1825492885.26</v>
          </cell>
          <cell r="M230">
            <v>1825492885.26</v>
          </cell>
          <cell r="N230">
            <v>344719985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A231" t="str">
            <v>3142020804</v>
          </cell>
          <cell r="B231" t="str">
            <v>Mant. y Recup. Planta Externa</v>
          </cell>
          <cell r="C231">
            <v>0</v>
          </cell>
          <cell r="D231">
            <v>0</v>
          </cell>
          <cell r="E231">
            <v>231445699.14</v>
          </cell>
          <cell r="F231">
            <v>231445699.14</v>
          </cell>
          <cell r="G231">
            <v>0</v>
          </cell>
          <cell r="H231">
            <v>231445699.14</v>
          </cell>
          <cell r="I231">
            <v>0</v>
          </cell>
          <cell r="J231">
            <v>4873794.16</v>
          </cell>
          <cell r="K231">
            <v>226034147.58</v>
          </cell>
          <cell r="L231">
            <v>231445699.14</v>
          </cell>
          <cell r="M231">
            <v>231445699.14</v>
          </cell>
          <cell r="N231">
            <v>5411551.56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3142020805</v>
          </cell>
          <cell r="B232" t="str">
            <v>Equipo de Telefonia</v>
          </cell>
          <cell r="C232">
            <v>0</v>
          </cell>
          <cell r="D232">
            <v>0</v>
          </cell>
          <cell r="E232">
            <v>312685853</v>
          </cell>
          <cell r="F232">
            <v>312685853</v>
          </cell>
          <cell r="G232">
            <v>0</v>
          </cell>
          <cell r="H232">
            <v>312685853</v>
          </cell>
          <cell r="I232">
            <v>0</v>
          </cell>
          <cell r="J232">
            <v>0</v>
          </cell>
          <cell r="K232">
            <v>297986242</v>
          </cell>
          <cell r="L232">
            <v>312685853</v>
          </cell>
          <cell r="M232">
            <v>312685853</v>
          </cell>
          <cell r="N232">
            <v>14699611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3142020806</v>
          </cell>
          <cell r="B233" t="str">
            <v>Telefonos Publicos</v>
          </cell>
          <cell r="C233">
            <v>0</v>
          </cell>
          <cell r="D233">
            <v>0</v>
          </cell>
          <cell r="E233">
            <v>131370250</v>
          </cell>
          <cell r="F233">
            <v>131370250</v>
          </cell>
          <cell r="G233">
            <v>0</v>
          </cell>
          <cell r="H233">
            <v>131370250</v>
          </cell>
          <cell r="I233">
            <v>0</v>
          </cell>
          <cell r="J233">
            <v>0</v>
          </cell>
          <cell r="K233">
            <v>131370250</v>
          </cell>
          <cell r="L233">
            <v>131370250</v>
          </cell>
          <cell r="M233">
            <v>131370250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3142020807</v>
          </cell>
          <cell r="B234" t="str">
            <v>Equipo de Transporte</v>
          </cell>
          <cell r="C234">
            <v>0</v>
          </cell>
          <cell r="D234">
            <v>0</v>
          </cell>
          <cell r="E234">
            <v>279918600</v>
          </cell>
          <cell r="F234">
            <v>279918600</v>
          </cell>
          <cell r="G234">
            <v>0</v>
          </cell>
          <cell r="H234">
            <v>279918600</v>
          </cell>
          <cell r="I234">
            <v>0</v>
          </cell>
          <cell r="J234">
            <v>0</v>
          </cell>
          <cell r="K234">
            <v>249073273</v>
          </cell>
          <cell r="L234">
            <v>279918600</v>
          </cell>
          <cell r="M234">
            <v>279918600</v>
          </cell>
          <cell r="N234">
            <v>30845327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A235" t="str">
            <v>3142020808</v>
          </cell>
          <cell r="B235" t="str">
            <v>Equipo Electromecanico</v>
          </cell>
          <cell r="C235">
            <v>0</v>
          </cell>
          <cell r="D235">
            <v>0</v>
          </cell>
          <cell r="E235">
            <v>489443490.24</v>
          </cell>
          <cell r="F235">
            <v>489443490.24</v>
          </cell>
          <cell r="G235">
            <v>0</v>
          </cell>
          <cell r="H235">
            <v>489443490.24</v>
          </cell>
          <cell r="I235">
            <v>0</v>
          </cell>
          <cell r="J235">
            <v>11991836.4</v>
          </cell>
          <cell r="K235">
            <v>303737396.89</v>
          </cell>
          <cell r="L235">
            <v>489443490.24</v>
          </cell>
          <cell r="M235">
            <v>489443490.24</v>
          </cell>
          <cell r="N235">
            <v>185706093.35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3142020809</v>
          </cell>
          <cell r="B236" t="str">
            <v>Mant. y Adquis Herramientas</v>
          </cell>
          <cell r="C236">
            <v>0</v>
          </cell>
          <cell r="D236">
            <v>0</v>
          </cell>
          <cell r="E236">
            <v>121348000</v>
          </cell>
          <cell r="F236">
            <v>121348000</v>
          </cell>
          <cell r="G236">
            <v>0</v>
          </cell>
          <cell r="H236">
            <v>121348000</v>
          </cell>
          <cell r="I236">
            <v>0</v>
          </cell>
          <cell r="J236">
            <v>0</v>
          </cell>
          <cell r="K236">
            <v>121348000</v>
          </cell>
          <cell r="L236">
            <v>121348000</v>
          </cell>
          <cell r="M236">
            <v>121348000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3142020811</v>
          </cell>
          <cell r="B237" t="str">
            <v>Mant.Sis.Int. Seguridad</v>
          </cell>
          <cell r="C237">
            <v>0</v>
          </cell>
          <cell r="D237">
            <v>0</v>
          </cell>
          <cell r="E237">
            <v>113554085</v>
          </cell>
          <cell r="F237">
            <v>113554085</v>
          </cell>
          <cell r="G237">
            <v>0</v>
          </cell>
          <cell r="H237">
            <v>113554085</v>
          </cell>
          <cell r="I237">
            <v>0</v>
          </cell>
          <cell r="J237">
            <v>125000</v>
          </cell>
          <cell r="K237">
            <v>55513912</v>
          </cell>
          <cell r="L237">
            <v>113554085</v>
          </cell>
          <cell r="M237">
            <v>113554085</v>
          </cell>
          <cell r="N237">
            <v>58040173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 t="str">
            <v>31420210</v>
          </cell>
          <cell r="B238" t="str">
            <v>Formas Continuas</v>
          </cell>
          <cell r="C238">
            <v>0</v>
          </cell>
          <cell r="D238">
            <v>0</v>
          </cell>
          <cell r="E238">
            <v>233728144</v>
          </cell>
          <cell r="F238">
            <v>233728144</v>
          </cell>
          <cell r="G238">
            <v>0</v>
          </cell>
          <cell r="H238">
            <v>233728144</v>
          </cell>
          <cell r="I238">
            <v>0</v>
          </cell>
          <cell r="J238">
            <v>22799893</v>
          </cell>
          <cell r="K238">
            <v>62135794</v>
          </cell>
          <cell r="L238">
            <v>233728144</v>
          </cell>
          <cell r="M238">
            <v>233728144</v>
          </cell>
          <cell r="N238">
            <v>171592350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A239" t="str">
            <v>31420211</v>
          </cell>
          <cell r="B239" t="str">
            <v>Seguros</v>
          </cell>
          <cell r="C239">
            <v>0</v>
          </cell>
          <cell r="D239">
            <v>0</v>
          </cell>
          <cell r="E239">
            <v>39962050</v>
          </cell>
          <cell r="F239">
            <v>39962050</v>
          </cell>
          <cell r="G239">
            <v>0</v>
          </cell>
          <cell r="H239">
            <v>39962050</v>
          </cell>
          <cell r="I239">
            <v>0</v>
          </cell>
          <cell r="J239">
            <v>0</v>
          </cell>
          <cell r="K239">
            <v>4369249.94</v>
          </cell>
          <cell r="L239">
            <v>39962050</v>
          </cell>
          <cell r="M239">
            <v>39962050</v>
          </cell>
          <cell r="N239">
            <v>35592800.06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 t="str">
            <v>3142021301</v>
          </cell>
          <cell r="B240" t="str">
            <v>Acueducto</v>
          </cell>
          <cell r="C240">
            <v>0</v>
          </cell>
          <cell r="D240">
            <v>0</v>
          </cell>
          <cell r="E240">
            <v>14526263</v>
          </cell>
          <cell r="F240">
            <v>14526263</v>
          </cell>
          <cell r="G240">
            <v>0</v>
          </cell>
          <cell r="H240">
            <v>14526263</v>
          </cell>
          <cell r="I240">
            <v>0</v>
          </cell>
          <cell r="J240">
            <v>0</v>
          </cell>
          <cell r="K240">
            <v>2629587</v>
          </cell>
          <cell r="L240">
            <v>14526263</v>
          </cell>
          <cell r="M240">
            <v>14526263</v>
          </cell>
          <cell r="N240">
            <v>11896676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A241" t="str">
            <v>3142021302</v>
          </cell>
          <cell r="B241" t="str">
            <v>Energia</v>
          </cell>
          <cell r="C241">
            <v>0</v>
          </cell>
          <cell r="D241">
            <v>0</v>
          </cell>
          <cell r="E241">
            <v>534922626</v>
          </cell>
          <cell r="F241">
            <v>534922626</v>
          </cell>
          <cell r="G241">
            <v>0</v>
          </cell>
          <cell r="H241">
            <v>534922626</v>
          </cell>
          <cell r="I241">
            <v>0</v>
          </cell>
          <cell r="J241">
            <v>0</v>
          </cell>
          <cell r="K241">
            <v>534922626</v>
          </cell>
          <cell r="L241">
            <v>534922626</v>
          </cell>
          <cell r="M241">
            <v>534922626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3142021304</v>
          </cell>
          <cell r="B242" t="str">
            <v>Telefonos</v>
          </cell>
          <cell r="C242">
            <v>0</v>
          </cell>
          <cell r="D242">
            <v>0</v>
          </cell>
          <cell r="E242">
            <v>60732119</v>
          </cell>
          <cell r="F242">
            <v>60732119</v>
          </cell>
          <cell r="G242">
            <v>0</v>
          </cell>
          <cell r="H242">
            <v>60732119</v>
          </cell>
          <cell r="I242">
            <v>0</v>
          </cell>
          <cell r="J242">
            <v>0</v>
          </cell>
          <cell r="K242">
            <v>24757504</v>
          </cell>
          <cell r="L242">
            <v>60732119</v>
          </cell>
          <cell r="M242">
            <v>60732119</v>
          </cell>
          <cell r="N242">
            <v>35974615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A243" t="str">
            <v>31420214</v>
          </cell>
          <cell r="B243" t="str">
            <v>Capacitacion Operativa</v>
          </cell>
          <cell r="C243">
            <v>0</v>
          </cell>
          <cell r="D243">
            <v>0</v>
          </cell>
          <cell r="E243">
            <v>415403443.74</v>
          </cell>
          <cell r="F243">
            <v>415403443.74</v>
          </cell>
          <cell r="G243">
            <v>0</v>
          </cell>
          <cell r="H243">
            <v>415403443.74</v>
          </cell>
          <cell r="I243">
            <v>0</v>
          </cell>
          <cell r="J243">
            <v>336960</v>
          </cell>
          <cell r="K243">
            <v>353541611.74</v>
          </cell>
          <cell r="L243">
            <v>415403443.74</v>
          </cell>
          <cell r="M243">
            <v>415403443.74</v>
          </cell>
          <cell r="N243">
            <v>61861832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A244" t="str">
            <v>3142021702</v>
          </cell>
          <cell r="B244" t="str">
            <v>Impuesto de Industria y Comerc</v>
          </cell>
          <cell r="C244">
            <v>0</v>
          </cell>
          <cell r="D244">
            <v>0</v>
          </cell>
          <cell r="E244">
            <v>1626167133</v>
          </cell>
          <cell r="F244">
            <v>1626167133</v>
          </cell>
          <cell r="G244">
            <v>0</v>
          </cell>
          <cell r="H244">
            <v>1626167133</v>
          </cell>
          <cell r="I244">
            <v>0</v>
          </cell>
          <cell r="J244">
            <v>11683919</v>
          </cell>
          <cell r="K244">
            <v>1551072579</v>
          </cell>
          <cell r="L244">
            <v>1626167133</v>
          </cell>
          <cell r="M244">
            <v>1626167133</v>
          </cell>
          <cell r="N244">
            <v>75094554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A245" t="str">
            <v>3142021704</v>
          </cell>
          <cell r="B245" t="str">
            <v>Impuesto de Renta</v>
          </cell>
          <cell r="C245">
            <v>0</v>
          </cell>
          <cell r="D245">
            <v>0</v>
          </cell>
          <cell r="E245">
            <v>113842642.93</v>
          </cell>
          <cell r="F245">
            <v>113842642.93</v>
          </cell>
          <cell r="G245">
            <v>0</v>
          </cell>
          <cell r="H245">
            <v>113842642.93</v>
          </cell>
          <cell r="I245">
            <v>0</v>
          </cell>
          <cell r="J245">
            <v>0</v>
          </cell>
          <cell r="K245">
            <v>113842642.93</v>
          </cell>
          <cell r="L245">
            <v>113842642.93</v>
          </cell>
          <cell r="M245">
            <v>113842642.93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A246" t="str">
            <v>3142021708</v>
          </cell>
          <cell r="B246" t="str">
            <v>Impuesto del 2x100</v>
          </cell>
          <cell r="C246">
            <v>0</v>
          </cell>
          <cell r="D246">
            <v>0</v>
          </cell>
          <cell r="E246">
            <v>291546542.2</v>
          </cell>
          <cell r="F246">
            <v>291546542.2</v>
          </cell>
          <cell r="G246">
            <v>0</v>
          </cell>
          <cell r="H246">
            <v>291546542.2</v>
          </cell>
          <cell r="I246">
            <v>0</v>
          </cell>
          <cell r="J246">
            <v>0</v>
          </cell>
          <cell r="K246">
            <v>291546542.2</v>
          </cell>
          <cell r="L246">
            <v>291546542.2</v>
          </cell>
          <cell r="M246">
            <v>291546542.2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A247" t="str">
            <v>3142021801</v>
          </cell>
          <cell r="B247" t="str">
            <v>Comision por Venta de Servicio</v>
          </cell>
          <cell r="C247">
            <v>0</v>
          </cell>
          <cell r="D247">
            <v>0</v>
          </cell>
          <cell r="E247">
            <v>81597365</v>
          </cell>
          <cell r="F247">
            <v>81597365</v>
          </cell>
          <cell r="G247">
            <v>0</v>
          </cell>
          <cell r="H247">
            <v>81597365</v>
          </cell>
          <cell r="I247">
            <v>0</v>
          </cell>
          <cell r="J247">
            <v>0</v>
          </cell>
          <cell r="K247">
            <v>81597365</v>
          </cell>
          <cell r="L247">
            <v>81597365</v>
          </cell>
          <cell r="M247">
            <v>81597365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A248" t="str">
            <v>3142029902</v>
          </cell>
          <cell r="B248" t="str">
            <v>Foto de Contadores</v>
          </cell>
          <cell r="C248">
            <v>0</v>
          </cell>
          <cell r="D248">
            <v>0</v>
          </cell>
          <cell r="E248">
            <v>2464181</v>
          </cell>
          <cell r="F248">
            <v>2464181</v>
          </cell>
          <cell r="G248">
            <v>0</v>
          </cell>
          <cell r="H248">
            <v>2464181</v>
          </cell>
          <cell r="I248">
            <v>0</v>
          </cell>
          <cell r="J248">
            <v>0</v>
          </cell>
          <cell r="K248">
            <v>2169481</v>
          </cell>
          <cell r="L248">
            <v>2464181</v>
          </cell>
          <cell r="M248">
            <v>2464181</v>
          </cell>
          <cell r="N248">
            <v>294700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A249" t="str">
            <v>3142029903</v>
          </cell>
          <cell r="B249" t="str">
            <v>Vigilancia</v>
          </cell>
          <cell r="C249">
            <v>0</v>
          </cell>
          <cell r="D249">
            <v>0</v>
          </cell>
          <cell r="E249">
            <v>622485939</v>
          </cell>
          <cell r="F249">
            <v>622485939</v>
          </cell>
          <cell r="G249">
            <v>0</v>
          </cell>
          <cell r="H249">
            <v>622485939</v>
          </cell>
          <cell r="I249">
            <v>0</v>
          </cell>
          <cell r="J249">
            <v>0</v>
          </cell>
          <cell r="K249">
            <v>611963439</v>
          </cell>
          <cell r="L249">
            <v>622485939</v>
          </cell>
          <cell r="M249">
            <v>622485939</v>
          </cell>
          <cell r="N249">
            <v>10522500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A250" t="str">
            <v>3142029904</v>
          </cell>
          <cell r="B250" t="str">
            <v>Devolucion Suscriptores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A251" t="str">
            <v>3142029905</v>
          </cell>
          <cell r="B251" t="str">
            <v>Comision por Recoleccion Telef</v>
          </cell>
          <cell r="C251">
            <v>0</v>
          </cell>
          <cell r="D251">
            <v>0</v>
          </cell>
          <cell r="E251">
            <v>84796460</v>
          </cell>
          <cell r="F251">
            <v>84796460</v>
          </cell>
          <cell r="G251">
            <v>0</v>
          </cell>
          <cell r="H251">
            <v>84796460</v>
          </cell>
          <cell r="I251">
            <v>0</v>
          </cell>
          <cell r="J251">
            <v>0</v>
          </cell>
          <cell r="K251">
            <v>84796460</v>
          </cell>
          <cell r="L251">
            <v>84796460</v>
          </cell>
          <cell r="M251">
            <v>84796460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A252" t="str">
            <v>3142029907</v>
          </cell>
          <cell r="B252" t="str">
            <v>Administracion Centros de Aten</v>
          </cell>
          <cell r="C252">
            <v>0</v>
          </cell>
          <cell r="D252">
            <v>0</v>
          </cell>
          <cell r="E252">
            <v>196851863</v>
          </cell>
          <cell r="F252">
            <v>196851863</v>
          </cell>
          <cell r="G252">
            <v>0</v>
          </cell>
          <cell r="H252">
            <v>196851863</v>
          </cell>
          <cell r="I252">
            <v>0</v>
          </cell>
          <cell r="J252">
            <v>0</v>
          </cell>
          <cell r="K252">
            <v>196851859</v>
          </cell>
          <cell r="L252">
            <v>196851863</v>
          </cell>
          <cell r="M252">
            <v>196851863</v>
          </cell>
          <cell r="N252">
            <v>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A253" t="str">
            <v>314301</v>
          </cell>
          <cell r="B253" t="str">
            <v>Publicidad y Mercadeo</v>
          </cell>
          <cell r="C253">
            <v>0</v>
          </cell>
          <cell r="D253">
            <v>0</v>
          </cell>
          <cell r="E253">
            <v>7823518310.5</v>
          </cell>
          <cell r="F253">
            <v>7823518310.5</v>
          </cell>
          <cell r="G253">
            <v>0</v>
          </cell>
          <cell r="H253">
            <v>7823518310.5</v>
          </cell>
          <cell r="I253">
            <v>0</v>
          </cell>
          <cell r="J253">
            <v>801527</v>
          </cell>
          <cell r="K253">
            <v>6036861013</v>
          </cell>
          <cell r="L253">
            <v>7823518310.5</v>
          </cell>
          <cell r="M253">
            <v>7823518310.5</v>
          </cell>
          <cell r="N253">
            <v>1786657297.5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A254" t="str">
            <v>314302</v>
          </cell>
          <cell r="B254" t="str">
            <v>Servicio Roaming</v>
          </cell>
          <cell r="C254">
            <v>0</v>
          </cell>
          <cell r="D254">
            <v>0</v>
          </cell>
          <cell r="E254">
            <v>38382733.6</v>
          </cell>
          <cell r="F254">
            <v>38382733.6</v>
          </cell>
          <cell r="G254">
            <v>0</v>
          </cell>
          <cell r="H254">
            <v>38382733.6</v>
          </cell>
          <cell r="I254">
            <v>0</v>
          </cell>
          <cell r="J254">
            <v>0</v>
          </cell>
          <cell r="K254">
            <v>19475719.79</v>
          </cell>
          <cell r="L254">
            <v>38382733.6</v>
          </cell>
          <cell r="M254">
            <v>38382733.6</v>
          </cell>
          <cell r="N254">
            <v>18907013.81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A255" t="str">
            <v>314303</v>
          </cell>
          <cell r="B255" t="str">
            <v>Alquiler de Equipo</v>
          </cell>
          <cell r="C255">
            <v>0</v>
          </cell>
          <cell r="D255">
            <v>0</v>
          </cell>
          <cell r="E255">
            <v>116618261</v>
          </cell>
          <cell r="F255">
            <v>116618261</v>
          </cell>
          <cell r="G255">
            <v>0</v>
          </cell>
          <cell r="H255">
            <v>116618261</v>
          </cell>
          <cell r="I255">
            <v>0</v>
          </cell>
          <cell r="J255">
            <v>1222766</v>
          </cell>
          <cell r="K255">
            <v>113018030</v>
          </cell>
          <cell r="L255">
            <v>116618261</v>
          </cell>
          <cell r="M255">
            <v>116618261</v>
          </cell>
          <cell r="N255">
            <v>3600231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A256" t="str">
            <v>314304</v>
          </cell>
          <cell r="B256" t="str">
            <v>Aiquiler de Satelite</v>
          </cell>
          <cell r="C256">
            <v>0</v>
          </cell>
          <cell r="D256">
            <v>0</v>
          </cell>
          <cell r="E256">
            <v>240013590.13</v>
          </cell>
          <cell r="F256">
            <v>240013590.13</v>
          </cell>
          <cell r="G256">
            <v>0</v>
          </cell>
          <cell r="H256">
            <v>240013590.13</v>
          </cell>
          <cell r="I256">
            <v>0</v>
          </cell>
          <cell r="J256">
            <v>0</v>
          </cell>
          <cell r="K256">
            <v>240013590.13</v>
          </cell>
          <cell r="L256">
            <v>240013590.13</v>
          </cell>
          <cell r="M256">
            <v>240013590.13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A257" t="str">
            <v>314305</v>
          </cell>
          <cell r="B257" t="str">
            <v>Alquiler de Enlaces</v>
          </cell>
          <cell r="C257">
            <v>0</v>
          </cell>
          <cell r="D257">
            <v>0</v>
          </cell>
          <cell r="E257">
            <v>1357922636</v>
          </cell>
          <cell r="F257">
            <v>1357922636</v>
          </cell>
          <cell r="G257">
            <v>0</v>
          </cell>
          <cell r="H257">
            <v>1357922636</v>
          </cell>
          <cell r="I257">
            <v>0</v>
          </cell>
          <cell r="J257">
            <v>181309014</v>
          </cell>
          <cell r="K257">
            <v>1357922636</v>
          </cell>
          <cell r="L257">
            <v>1357922636</v>
          </cell>
          <cell r="M257">
            <v>1357922636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A258" t="str">
            <v>314307</v>
          </cell>
          <cell r="B258" t="str">
            <v>Cargos de Acceso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A259" t="str">
            <v>314308</v>
          </cell>
          <cell r="B259" t="str">
            <v>Participacion Tasa Contable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A260" t="str">
            <v>314309</v>
          </cell>
          <cell r="B260" t="str">
            <v>Distribucion Facturacion Servi</v>
          </cell>
          <cell r="C260">
            <v>0</v>
          </cell>
          <cell r="D260">
            <v>0</v>
          </cell>
          <cell r="E260">
            <v>188539546</v>
          </cell>
          <cell r="F260">
            <v>188539546</v>
          </cell>
          <cell r="G260">
            <v>0</v>
          </cell>
          <cell r="H260">
            <v>188539546</v>
          </cell>
          <cell r="I260">
            <v>0</v>
          </cell>
          <cell r="J260">
            <v>0</v>
          </cell>
          <cell r="K260">
            <v>188539546</v>
          </cell>
          <cell r="L260">
            <v>188539546</v>
          </cell>
          <cell r="M260">
            <v>188539546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A261" t="str">
            <v>314310</v>
          </cell>
          <cell r="B261" t="str">
            <v>Facturacion Suscrip.  Impresio</v>
          </cell>
          <cell r="C261">
            <v>0</v>
          </cell>
          <cell r="D261">
            <v>0</v>
          </cell>
          <cell r="E261">
            <v>170446577</v>
          </cell>
          <cell r="F261">
            <v>170446577</v>
          </cell>
          <cell r="G261">
            <v>0</v>
          </cell>
          <cell r="H261">
            <v>170446577</v>
          </cell>
          <cell r="I261">
            <v>0</v>
          </cell>
          <cell r="J261">
            <v>0</v>
          </cell>
          <cell r="K261">
            <v>170446577</v>
          </cell>
          <cell r="L261">
            <v>170446577</v>
          </cell>
          <cell r="M261">
            <v>170446577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A262" t="str">
            <v>314311</v>
          </cell>
          <cell r="B262" t="str">
            <v>Atencion al Cliente</v>
          </cell>
          <cell r="C262">
            <v>0</v>
          </cell>
          <cell r="D262">
            <v>0</v>
          </cell>
          <cell r="E262">
            <v>171719940</v>
          </cell>
          <cell r="F262">
            <v>171719940</v>
          </cell>
          <cell r="G262">
            <v>0</v>
          </cell>
          <cell r="H262">
            <v>171719940</v>
          </cell>
          <cell r="I262">
            <v>0</v>
          </cell>
          <cell r="J262">
            <v>0</v>
          </cell>
          <cell r="K262">
            <v>88573522</v>
          </cell>
          <cell r="L262">
            <v>171719940</v>
          </cell>
          <cell r="M262">
            <v>171719940</v>
          </cell>
          <cell r="N262">
            <v>83146418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A263" t="str">
            <v>3144</v>
          </cell>
          <cell r="B263" t="str">
            <v>Pasivos Exigibles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A264" t="str">
            <v>3145</v>
          </cell>
          <cell r="B264" t="str">
            <v>Cuentas por Pagar Funcionamien</v>
          </cell>
          <cell r="C264">
            <v>26322900000</v>
          </cell>
          <cell r="D264">
            <v>0</v>
          </cell>
          <cell r="E264">
            <v>-25712755636.75</v>
          </cell>
          <cell r="F264">
            <v>610144363.25</v>
          </cell>
          <cell r="G264">
            <v>0</v>
          </cell>
          <cell r="H264">
            <v>610144363.25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610144363.25</v>
          </cell>
          <cell r="O264">
            <v>610144363.25</v>
          </cell>
          <cell r="P264">
            <v>0</v>
          </cell>
          <cell r="Q264">
            <v>0</v>
          </cell>
          <cell r="R264">
            <v>-610144363.25</v>
          </cell>
        </row>
        <row r="265">
          <cell r="A265" t="str">
            <v>3146</v>
          </cell>
          <cell r="B265" t="str">
            <v>C*P a Dic31/2000</v>
          </cell>
          <cell r="C265">
            <v>0</v>
          </cell>
          <cell r="D265">
            <v>0</v>
          </cell>
          <cell r="E265">
            <v>25065056354.01</v>
          </cell>
          <cell r="F265">
            <v>25065056354.01</v>
          </cell>
          <cell r="G265">
            <v>0</v>
          </cell>
          <cell r="H265">
            <v>25065056354.01</v>
          </cell>
          <cell r="I265">
            <v>0</v>
          </cell>
          <cell r="J265">
            <v>0</v>
          </cell>
          <cell r="K265">
            <v>25065056354.01</v>
          </cell>
          <cell r="L265">
            <v>25065056354.01</v>
          </cell>
          <cell r="M265">
            <v>25065056354.01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A266" t="str">
            <v>32</v>
          </cell>
          <cell r="B266" t="str">
            <v>SERVICIO DE LA DEUDA</v>
          </cell>
          <cell r="C266">
            <v>181285700000</v>
          </cell>
          <cell r="D266">
            <v>0</v>
          </cell>
          <cell r="E266">
            <v>0</v>
          </cell>
          <cell r="F266">
            <v>181285700000</v>
          </cell>
          <cell r="G266">
            <v>113131900000</v>
          </cell>
          <cell r="H266">
            <v>150851400000</v>
          </cell>
          <cell r="I266">
            <v>30434300000</v>
          </cell>
          <cell r="J266">
            <v>107231399150.64</v>
          </cell>
          <cell r="K266">
            <v>139601622966.65</v>
          </cell>
          <cell r="L266">
            <v>162817200000</v>
          </cell>
          <cell r="M266">
            <v>162817200000</v>
          </cell>
          <cell r="N266">
            <v>11249777033.35</v>
          </cell>
          <cell r="O266">
            <v>8500200000</v>
          </cell>
          <cell r="P266">
            <v>0</v>
          </cell>
          <cell r="Q266">
            <v>-8500000000</v>
          </cell>
          <cell r="R266">
            <v>-18468300000</v>
          </cell>
        </row>
        <row r="267">
          <cell r="A267" t="str">
            <v>321</v>
          </cell>
          <cell r="B267" t="str">
            <v>INTERNA</v>
          </cell>
          <cell r="C267">
            <v>6068500000</v>
          </cell>
          <cell r="D267">
            <v>0</v>
          </cell>
          <cell r="E267">
            <v>0</v>
          </cell>
          <cell r="F267">
            <v>6068500000</v>
          </cell>
          <cell r="G267">
            <v>0</v>
          </cell>
          <cell r="H267">
            <v>0</v>
          </cell>
          <cell r="I267">
            <v>6068500000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-6068500000</v>
          </cell>
        </row>
        <row r="268">
          <cell r="A268" t="str">
            <v>32102</v>
          </cell>
          <cell r="B268" t="str">
            <v>INTERESES DEUDA INTERNA</v>
          </cell>
          <cell r="C268">
            <v>6068500000</v>
          </cell>
          <cell r="D268">
            <v>0</v>
          </cell>
          <cell r="E268">
            <v>0</v>
          </cell>
          <cell r="F268">
            <v>6068500000</v>
          </cell>
          <cell r="G268">
            <v>0</v>
          </cell>
          <cell r="H268">
            <v>0</v>
          </cell>
          <cell r="I268">
            <v>6068500000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-6068500000</v>
          </cell>
        </row>
        <row r="269">
          <cell r="A269" t="str">
            <v>3210201</v>
          </cell>
          <cell r="B269" t="str">
            <v>INTERESES</v>
          </cell>
          <cell r="C269">
            <v>6068500000</v>
          </cell>
          <cell r="D269">
            <v>0</v>
          </cell>
          <cell r="E269">
            <v>0</v>
          </cell>
          <cell r="F269">
            <v>6068500000</v>
          </cell>
          <cell r="G269">
            <v>0</v>
          </cell>
          <cell r="H269">
            <v>0</v>
          </cell>
          <cell r="I269">
            <v>6068500000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-6068500000</v>
          </cell>
        </row>
        <row r="270">
          <cell r="A270" t="str">
            <v>321020101</v>
          </cell>
          <cell r="B270" t="str">
            <v>Credito por Contratar</v>
          </cell>
          <cell r="C270">
            <v>6068500000</v>
          </cell>
          <cell r="D270">
            <v>0</v>
          </cell>
          <cell r="E270">
            <v>0</v>
          </cell>
          <cell r="F270">
            <v>6068500000</v>
          </cell>
          <cell r="G270">
            <v>0</v>
          </cell>
          <cell r="H270">
            <v>0</v>
          </cell>
          <cell r="I270">
            <v>6068500000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-6068500000</v>
          </cell>
        </row>
        <row r="271">
          <cell r="A271" t="str">
            <v>322</v>
          </cell>
          <cell r="B271" t="str">
            <v>EXTERNA</v>
          </cell>
          <cell r="C271">
            <v>175217200000</v>
          </cell>
          <cell r="D271">
            <v>0</v>
          </cell>
          <cell r="E271">
            <v>0</v>
          </cell>
          <cell r="F271">
            <v>175217200000</v>
          </cell>
          <cell r="G271">
            <v>113131900000</v>
          </cell>
          <cell r="H271">
            <v>150851400000</v>
          </cell>
          <cell r="I271">
            <v>24365800000</v>
          </cell>
          <cell r="J271">
            <v>107231399150.64</v>
          </cell>
          <cell r="K271">
            <v>139601622966.65</v>
          </cell>
          <cell r="L271">
            <v>162817200000</v>
          </cell>
          <cell r="M271">
            <v>162817200000</v>
          </cell>
          <cell r="N271">
            <v>11249777033.35</v>
          </cell>
          <cell r="O271">
            <v>8500200000</v>
          </cell>
          <cell r="P271">
            <v>0</v>
          </cell>
          <cell r="Q271">
            <v>-8500000000</v>
          </cell>
          <cell r="R271">
            <v>-12399800000</v>
          </cell>
        </row>
        <row r="272">
          <cell r="A272" t="str">
            <v>32201</v>
          </cell>
          <cell r="B272" t="str">
            <v>CAPITAL DEUDA EXTERNA</v>
          </cell>
          <cell r="C272">
            <v>126964300000</v>
          </cell>
          <cell r="D272">
            <v>0</v>
          </cell>
          <cell r="E272">
            <v>0</v>
          </cell>
          <cell r="F272">
            <v>126964300000</v>
          </cell>
          <cell r="G272">
            <v>102169800000</v>
          </cell>
          <cell r="H272">
            <v>114491500000</v>
          </cell>
          <cell r="I272">
            <v>12472800000</v>
          </cell>
          <cell r="J272">
            <v>100122645000</v>
          </cell>
          <cell r="K272">
            <v>111198384495.73</v>
          </cell>
          <cell r="L272">
            <v>122377645562.21</v>
          </cell>
          <cell r="M272">
            <v>122377645562.21</v>
          </cell>
          <cell r="N272">
            <v>3293115504.27</v>
          </cell>
          <cell r="O272">
            <v>2000054437.79</v>
          </cell>
          <cell r="P272">
            <v>0</v>
          </cell>
          <cell r="Q272">
            <v>-2000000000</v>
          </cell>
          <cell r="R272">
            <v>-4586600000</v>
          </cell>
        </row>
        <row r="273">
          <cell r="A273" t="str">
            <v>3220101</v>
          </cell>
          <cell r="B273" t="str">
            <v>AMORTIZACION</v>
          </cell>
          <cell r="C273">
            <v>126136800000</v>
          </cell>
          <cell r="D273">
            <v>0</v>
          </cell>
          <cell r="E273">
            <v>0</v>
          </cell>
          <cell r="F273">
            <v>126136800000</v>
          </cell>
          <cell r="G273">
            <v>102169800000</v>
          </cell>
          <cell r="H273">
            <v>114071200000</v>
          </cell>
          <cell r="I273">
            <v>12065600000</v>
          </cell>
          <cell r="J273">
            <v>100122645000</v>
          </cell>
          <cell r="K273">
            <v>110779765896.72</v>
          </cell>
          <cell r="L273">
            <v>121654400000</v>
          </cell>
          <cell r="M273">
            <v>121654400000</v>
          </cell>
          <cell r="N273">
            <v>3291434103.28</v>
          </cell>
          <cell r="O273">
            <v>2000000000</v>
          </cell>
          <cell r="P273">
            <v>0</v>
          </cell>
          <cell r="Q273">
            <v>-2000000000</v>
          </cell>
          <cell r="R273">
            <v>-4482400000</v>
          </cell>
        </row>
        <row r="274">
          <cell r="A274" t="str">
            <v>322010102</v>
          </cell>
          <cell r="B274" t="str">
            <v>Siemens 242.000 Lineas</v>
          </cell>
          <cell r="C274">
            <v>908400000</v>
          </cell>
          <cell r="D274">
            <v>0</v>
          </cell>
          <cell r="E274">
            <v>0</v>
          </cell>
          <cell r="F274">
            <v>908400000</v>
          </cell>
          <cell r="G274">
            <v>0</v>
          </cell>
          <cell r="H274">
            <v>443400000</v>
          </cell>
          <cell r="I274">
            <v>465000000</v>
          </cell>
          <cell r="J274">
            <v>0</v>
          </cell>
          <cell r="K274">
            <v>443304405.92</v>
          </cell>
          <cell r="L274">
            <v>908400000</v>
          </cell>
          <cell r="M274">
            <v>908400000</v>
          </cell>
          <cell r="N274">
            <v>95594.08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322010104</v>
          </cell>
          <cell r="B275" t="str">
            <v>Siemens 54.000 Lineas</v>
          </cell>
          <cell r="C275">
            <v>2482400000</v>
          </cell>
          <cell r="D275">
            <v>0</v>
          </cell>
          <cell r="E275">
            <v>0</v>
          </cell>
          <cell r="F275">
            <v>2482400000</v>
          </cell>
          <cell r="G275">
            <v>0</v>
          </cell>
          <cell r="H275">
            <v>1221700000</v>
          </cell>
          <cell r="I275">
            <v>1260700000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1221700000</v>
          </cell>
          <cell r="O275">
            <v>0</v>
          </cell>
          <cell r="P275">
            <v>0</v>
          </cell>
          <cell r="Q275">
            <v>0</v>
          </cell>
          <cell r="R275">
            <v>-2482400000</v>
          </cell>
        </row>
        <row r="276">
          <cell r="A276" t="str">
            <v>322010106</v>
          </cell>
          <cell r="B276" t="str">
            <v>Siemens 59.000 Lineas</v>
          </cell>
          <cell r="C276">
            <v>2513900000</v>
          </cell>
          <cell r="D276">
            <v>0</v>
          </cell>
          <cell r="E276">
            <v>0</v>
          </cell>
          <cell r="F276">
            <v>2513900000</v>
          </cell>
          <cell r="G276">
            <v>0</v>
          </cell>
          <cell r="H276">
            <v>1227100000</v>
          </cell>
          <cell r="I276">
            <v>1286800000</v>
          </cell>
          <cell r="J276">
            <v>0</v>
          </cell>
          <cell r="K276">
            <v>1226774696.87</v>
          </cell>
          <cell r="L276">
            <v>2513900000</v>
          </cell>
          <cell r="M276">
            <v>2513900000</v>
          </cell>
          <cell r="N276">
            <v>325303.13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A277" t="str">
            <v>322010107</v>
          </cell>
          <cell r="B277" t="str">
            <v>Ericsson 21/80.000 Lineas</v>
          </cell>
          <cell r="C277">
            <v>1354200000</v>
          </cell>
          <cell r="D277">
            <v>0</v>
          </cell>
          <cell r="E277">
            <v>0</v>
          </cell>
          <cell r="F277">
            <v>1354200000</v>
          </cell>
          <cell r="G277">
            <v>0</v>
          </cell>
          <cell r="H277">
            <v>853300000</v>
          </cell>
          <cell r="I277">
            <v>500900000</v>
          </cell>
          <cell r="J277">
            <v>0</v>
          </cell>
          <cell r="K277">
            <v>853009574.56</v>
          </cell>
          <cell r="L277">
            <v>1354200000</v>
          </cell>
          <cell r="M277">
            <v>1354200000</v>
          </cell>
          <cell r="N277">
            <v>290425.44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A278" t="str">
            <v>322010109</v>
          </cell>
          <cell r="B278" t="str">
            <v>Siemens 61.000 Lineas</v>
          </cell>
          <cell r="C278">
            <v>1738800000</v>
          </cell>
          <cell r="D278">
            <v>0</v>
          </cell>
          <cell r="E278">
            <v>0</v>
          </cell>
          <cell r="F278">
            <v>1738800000</v>
          </cell>
          <cell r="G278">
            <v>0</v>
          </cell>
          <cell r="H278">
            <v>848800000</v>
          </cell>
          <cell r="I278">
            <v>890000000</v>
          </cell>
          <cell r="J278">
            <v>0</v>
          </cell>
          <cell r="K278">
            <v>848537536.66</v>
          </cell>
          <cell r="L278">
            <v>1738800000</v>
          </cell>
          <cell r="M278">
            <v>1738800000</v>
          </cell>
          <cell r="N278">
            <v>262463.34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A279" t="str">
            <v>322010110</v>
          </cell>
          <cell r="B279" t="str">
            <v>Alcatel BTM 490.000 Lineas Tra</v>
          </cell>
          <cell r="C279">
            <v>2415900000</v>
          </cell>
          <cell r="D279">
            <v>0</v>
          </cell>
          <cell r="E279">
            <v>0</v>
          </cell>
          <cell r="F279">
            <v>2415900000</v>
          </cell>
          <cell r="G279">
            <v>0</v>
          </cell>
          <cell r="H279">
            <v>1179300000</v>
          </cell>
          <cell r="I279">
            <v>1236600000</v>
          </cell>
          <cell r="J279">
            <v>0</v>
          </cell>
          <cell r="K279">
            <v>1166016938.29</v>
          </cell>
          <cell r="L279">
            <v>2415900000</v>
          </cell>
          <cell r="M279">
            <v>2415900000</v>
          </cell>
          <cell r="N279">
            <v>13283061.71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A280" t="str">
            <v>322010111</v>
          </cell>
          <cell r="B280" t="str">
            <v>Fujitsu 164.000  Lineas</v>
          </cell>
          <cell r="C280">
            <v>3311300000</v>
          </cell>
          <cell r="D280">
            <v>0</v>
          </cell>
          <cell r="E280">
            <v>0</v>
          </cell>
          <cell r="F280">
            <v>3311300000</v>
          </cell>
          <cell r="G280">
            <v>0</v>
          </cell>
          <cell r="H280">
            <v>1616400000</v>
          </cell>
          <cell r="I280">
            <v>1694900000</v>
          </cell>
          <cell r="J280">
            <v>0</v>
          </cell>
          <cell r="K280">
            <v>1615902758.67</v>
          </cell>
          <cell r="L280">
            <v>3311300000</v>
          </cell>
          <cell r="M280">
            <v>3311300000</v>
          </cell>
          <cell r="N280">
            <v>497241.33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322010112</v>
          </cell>
          <cell r="B281" t="str">
            <v>Ericsson 100,000 Lineas</v>
          </cell>
          <cell r="C281">
            <v>876200000</v>
          </cell>
          <cell r="D281">
            <v>0</v>
          </cell>
          <cell r="E281">
            <v>0</v>
          </cell>
          <cell r="F281">
            <v>876200000</v>
          </cell>
          <cell r="G281">
            <v>0</v>
          </cell>
          <cell r="H281">
            <v>427700000</v>
          </cell>
          <cell r="I281">
            <v>448500000</v>
          </cell>
          <cell r="J281">
            <v>0</v>
          </cell>
          <cell r="K281">
            <v>427570504.89</v>
          </cell>
          <cell r="L281">
            <v>876200000</v>
          </cell>
          <cell r="M281">
            <v>876200000</v>
          </cell>
          <cell r="N281">
            <v>129495.11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A282" t="str">
            <v>322010113</v>
          </cell>
          <cell r="B282" t="str">
            <v>Ericsson 119,000 Lineas</v>
          </cell>
          <cell r="C282">
            <v>2706100000</v>
          </cell>
          <cell r="D282">
            <v>0</v>
          </cell>
          <cell r="E282">
            <v>0</v>
          </cell>
          <cell r="F282">
            <v>2706100000</v>
          </cell>
          <cell r="G282">
            <v>0</v>
          </cell>
          <cell r="H282">
            <v>1320900000</v>
          </cell>
          <cell r="I282">
            <v>1385200000</v>
          </cell>
          <cell r="J282">
            <v>0</v>
          </cell>
          <cell r="K282">
            <v>1320550669.46</v>
          </cell>
          <cell r="L282">
            <v>2706100000</v>
          </cell>
          <cell r="M282">
            <v>2706100000</v>
          </cell>
          <cell r="N282">
            <v>349330.54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A283" t="str">
            <v>322010114</v>
          </cell>
          <cell r="B283" t="str">
            <v>Siemens 207.000 Lineas</v>
          </cell>
          <cell r="C283">
            <v>4311500000</v>
          </cell>
          <cell r="D283">
            <v>0</v>
          </cell>
          <cell r="E283">
            <v>0</v>
          </cell>
          <cell r="F283">
            <v>4311500000</v>
          </cell>
          <cell r="G283">
            <v>0</v>
          </cell>
          <cell r="H283">
            <v>2104600000</v>
          </cell>
          <cell r="I283">
            <v>2206900000</v>
          </cell>
          <cell r="J283">
            <v>0</v>
          </cell>
          <cell r="K283">
            <v>2103991908.1</v>
          </cell>
          <cell r="L283">
            <v>4311500000</v>
          </cell>
          <cell r="M283">
            <v>4311500000</v>
          </cell>
          <cell r="N283">
            <v>608091.9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 t="str">
            <v>322010115</v>
          </cell>
          <cell r="B284" t="str">
            <v>Ericsson SLMS.</v>
          </cell>
          <cell r="C284">
            <v>1348300000</v>
          </cell>
          <cell r="D284">
            <v>0</v>
          </cell>
          <cell r="E284">
            <v>0</v>
          </cell>
          <cell r="F284">
            <v>1348300000</v>
          </cell>
          <cell r="G284">
            <v>0</v>
          </cell>
          <cell r="H284">
            <v>658200000</v>
          </cell>
          <cell r="I284">
            <v>690100000</v>
          </cell>
          <cell r="J284">
            <v>0</v>
          </cell>
          <cell r="K284">
            <v>651461903.3</v>
          </cell>
          <cell r="L284">
            <v>1348300000</v>
          </cell>
          <cell r="M284">
            <v>1348300000</v>
          </cell>
          <cell r="N284">
            <v>6738096.7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A285" t="str">
            <v>322010116</v>
          </cell>
          <cell r="B285" t="str">
            <v>Credito Sindicado J.P.Morgan</v>
          </cell>
          <cell r="C285">
            <v>102169800000</v>
          </cell>
          <cell r="D285">
            <v>0</v>
          </cell>
          <cell r="E285">
            <v>0</v>
          </cell>
          <cell r="F285">
            <v>102169800000</v>
          </cell>
          <cell r="G285">
            <v>102169800000</v>
          </cell>
          <cell r="H285">
            <v>102169800000</v>
          </cell>
          <cell r="I285">
            <v>0</v>
          </cell>
          <cell r="J285">
            <v>100122645000</v>
          </cell>
          <cell r="K285">
            <v>100122645000</v>
          </cell>
          <cell r="L285">
            <v>100169800000</v>
          </cell>
          <cell r="M285">
            <v>100169800000</v>
          </cell>
          <cell r="N285">
            <v>2047155000</v>
          </cell>
          <cell r="O285">
            <v>2000000000</v>
          </cell>
          <cell r="P285">
            <v>0</v>
          </cell>
          <cell r="Q285">
            <v>-2000000000</v>
          </cell>
          <cell r="R285">
            <v>-2000000000</v>
          </cell>
        </row>
        <row r="286">
          <cell r="A286" t="str">
            <v>3220102</v>
          </cell>
          <cell r="B286" t="str">
            <v>AJUSTES AMORTIZACION</v>
          </cell>
          <cell r="C286">
            <v>827500000</v>
          </cell>
          <cell r="D286">
            <v>0</v>
          </cell>
          <cell r="E286">
            <v>0</v>
          </cell>
          <cell r="F286">
            <v>827500000</v>
          </cell>
          <cell r="G286">
            <v>0</v>
          </cell>
          <cell r="H286">
            <v>420300000</v>
          </cell>
          <cell r="I286">
            <v>407200000</v>
          </cell>
          <cell r="J286">
            <v>0</v>
          </cell>
          <cell r="K286">
            <v>418618599.01</v>
          </cell>
          <cell r="L286">
            <v>723245562.21</v>
          </cell>
          <cell r="M286">
            <v>723245562.21</v>
          </cell>
          <cell r="N286">
            <v>1681400.99</v>
          </cell>
          <cell r="O286">
            <v>54437.79</v>
          </cell>
          <cell r="P286">
            <v>0</v>
          </cell>
          <cell r="Q286">
            <v>0</v>
          </cell>
          <cell r="R286">
            <v>-104200000</v>
          </cell>
        </row>
        <row r="287">
          <cell r="A287" t="str">
            <v>322010203</v>
          </cell>
          <cell r="B287" t="str">
            <v>Siemens 54.000 lineas</v>
          </cell>
          <cell r="C287">
            <v>205300000</v>
          </cell>
          <cell r="D287">
            <v>0</v>
          </cell>
          <cell r="E287">
            <v>0</v>
          </cell>
          <cell r="F287">
            <v>205300000</v>
          </cell>
          <cell r="G287">
            <v>0</v>
          </cell>
          <cell r="H287">
            <v>101100000</v>
          </cell>
          <cell r="I287">
            <v>104200000</v>
          </cell>
          <cell r="J287">
            <v>0</v>
          </cell>
          <cell r="K287">
            <v>101045562.21</v>
          </cell>
          <cell r="L287">
            <v>101045562.21</v>
          </cell>
          <cell r="M287">
            <v>101045562.21</v>
          </cell>
          <cell r="N287">
            <v>54437.79</v>
          </cell>
          <cell r="O287">
            <v>54437.79</v>
          </cell>
          <cell r="P287">
            <v>0</v>
          </cell>
          <cell r="Q287">
            <v>0</v>
          </cell>
          <cell r="R287">
            <v>-104200000</v>
          </cell>
        </row>
        <row r="288">
          <cell r="A288" t="str">
            <v>322010205</v>
          </cell>
          <cell r="B288" t="str">
            <v>Siemens 59.000 lineas</v>
          </cell>
          <cell r="C288">
            <v>140400000</v>
          </cell>
          <cell r="D288">
            <v>0</v>
          </cell>
          <cell r="E288">
            <v>0</v>
          </cell>
          <cell r="F288">
            <v>140400000</v>
          </cell>
          <cell r="G288">
            <v>0</v>
          </cell>
          <cell r="H288">
            <v>68500000</v>
          </cell>
          <cell r="I288">
            <v>71900000</v>
          </cell>
          <cell r="J288">
            <v>0</v>
          </cell>
          <cell r="K288">
            <v>68492597.9</v>
          </cell>
          <cell r="L288">
            <v>140400000</v>
          </cell>
          <cell r="M288">
            <v>140400000</v>
          </cell>
          <cell r="N288">
            <v>7402.1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A289" t="str">
            <v>322010206</v>
          </cell>
          <cell r="B289" t="str">
            <v>Ericsson 21/800000 lineas</v>
          </cell>
          <cell r="C289">
            <v>117000000</v>
          </cell>
          <cell r="D289">
            <v>0</v>
          </cell>
          <cell r="E289">
            <v>0</v>
          </cell>
          <cell r="F289">
            <v>117000000</v>
          </cell>
          <cell r="G289">
            <v>0</v>
          </cell>
          <cell r="H289">
            <v>72600000</v>
          </cell>
          <cell r="I289">
            <v>44400000</v>
          </cell>
          <cell r="J289">
            <v>0</v>
          </cell>
          <cell r="K289">
            <v>72535753.08</v>
          </cell>
          <cell r="L289">
            <v>117000000</v>
          </cell>
          <cell r="M289">
            <v>117000000</v>
          </cell>
          <cell r="N289">
            <v>64246.92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 t="str">
            <v>322010207</v>
          </cell>
          <cell r="B290" t="str">
            <v>Alcatel BTM 490.000 lineas Tra</v>
          </cell>
          <cell r="C290">
            <v>134100000</v>
          </cell>
          <cell r="D290">
            <v>0</v>
          </cell>
          <cell r="E290">
            <v>0</v>
          </cell>
          <cell r="F290">
            <v>134100000</v>
          </cell>
          <cell r="G290">
            <v>0</v>
          </cell>
          <cell r="H290">
            <v>65500000</v>
          </cell>
          <cell r="I290">
            <v>68600000</v>
          </cell>
          <cell r="J290">
            <v>0</v>
          </cell>
          <cell r="K290">
            <v>63965940.74</v>
          </cell>
          <cell r="L290">
            <v>134100000</v>
          </cell>
          <cell r="M290">
            <v>134100000</v>
          </cell>
          <cell r="N290">
            <v>1534059.26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A291" t="str">
            <v>322010208</v>
          </cell>
          <cell r="B291" t="str">
            <v>Ericsson 100.000 lineas</v>
          </cell>
          <cell r="C291">
            <v>36300000</v>
          </cell>
          <cell r="D291">
            <v>0</v>
          </cell>
          <cell r="E291">
            <v>0</v>
          </cell>
          <cell r="F291">
            <v>36300000</v>
          </cell>
          <cell r="G291">
            <v>0</v>
          </cell>
          <cell r="H291">
            <v>17700000</v>
          </cell>
          <cell r="I291">
            <v>18600000</v>
          </cell>
          <cell r="J291">
            <v>0</v>
          </cell>
          <cell r="K291">
            <v>17700000</v>
          </cell>
          <cell r="L291">
            <v>36300000</v>
          </cell>
          <cell r="M291">
            <v>36300000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A292" t="str">
            <v>322010209</v>
          </cell>
          <cell r="B292" t="str">
            <v>Ericsson 119.000 lineas</v>
          </cell>
          <cell r="C292">
            <v>194400000</v>
          </cell>
          <cell r="D292">
            <v>0</v>
          </cell>
          <cell r="E292">
            <v>0</v>
          </cell>
          <cell r="F292">
            <v>194400000</v>
          </cell>
          <cell r="G292">
            <v>0</v>
          </cell>
          <cell r="H292">
            <v>94900000</v>
          </cell>
          <cell r="I292">
            <v>99500000</v>
          </cell>
          <cell r="J292">
            <v>0</v>
          </cell>
          <cell r="K292">
            <v>94878745.08</v>
          </cell>
          <cell r="L292">
            <v>194400000</v>
          </cell>
          <cell r="M292">
            <v>194400000</v>
          </cell>
          <cell r="N292">
            <v>21254.92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32202</v>
          </cell>
          <cell r="B293" t="str">
            <v>INTERESES DEUDA EXTERNA</v>
          </cell>
          <cell r="C293">
            <v>44979700000</v>
          </cell>
          <cell r="D293">
            <v>0</v>
          </cell>
          <cell r="E293">
            <v>0</v>
          </cell>
          <cell r="F293">
            <v>44979700000</v>
          </cell>
          <cell r="G293">
            <v>10416600000</v>
          </cell>
          <cell r="H293">
            <v>34231900000</v>
          </cell>
          <cell r="I293">
            <v>10747800000</v>
          </cell>
          <cell r="J293">
            <v>7108754150.64</v>
          </cell>
          <cell r="K293">
            <v>28081386355.71</v>
          </cell>
          <cell r="L293">
            <v>39189303501.11</v>
          </cell>
          <cell r="M293">
            <v>39189303501.11</v>
          </cell>
          <cell r="N293">
            <v>6150513644.29</v>
          </cell>
          <cell r="O293">
            <v>5300096498.89</v>
          </cell>
          <cell r="P293">
            <v>0</v>
          </cell>
          <cell r="Q293">
            <v>-5300000000</v>
          </cell>
          <cell r="R293">
            <v>-5790300000</v>
          </cell>
        </row>
        <row r="294">
          <cell r="A294" t="str">
            <v>3220201</v>
          </cell>
          <cell r="B294" t="str">
            <v>INTERESES</v>
          </cell>
          <cell r="C294">
            <v>44795300000</v>
          </cell>
          <cell r="D294">
            <v>0</v>
          </cell>
          <cell r="E294">
            <v>0</v>
          </cell>
          <cell r="F294">
            <v>44795300000</v>
          </cell>
          <cell r="G294">
            <v>10416600000</v>
          </cell>
          <cell r="H294">
            <v>34130200000</v>
          </cell>
          <cell r="I294">
            <v>10665100000</v>
          </cell>
          <cell r="J294">
            <v>7108754150.64</v>
          </cell>
          <cell r="K294">
            <v>27985333877.31</v>
          </cell>
          <cell r="L294">
            <v>39012222894.86</v>
          </cell>
          <cell r="M294">
            <v>39012222894.86</v>
          </cell>
          <cell r="N294">
            <v>6144866122.69</v>
          </cell>
          <cell r="O294">
            <v>5300077105.14</v>
          </cell>
          <cell r="P294">
            <v>0</v>
          </cell>
          <cell r="Q294">
            <v>-5300000000</v>
          </cell>
          <cell r="R294">
            <v>-5783000000</v>
          </cell>
        </row>
        <row r="295">
          <cell r="A295" t="str">
            <v>322020102</v>
          </cell>
          <cell r="B295" t="str">
            <v>Siemens 242.000 Lineas</v>
          </cell>
          <cell r="C295">
            <v>385200000</v>
          </cell>
          <cell r="D295">
            <v>0</v>
          </cell>
          <cell r="E295">
            <v>0</v>
          </cell>
          <cell r="F295">
            <v>385200000</v>
          </cell>
          <cell r="G295">
            <v>0</v>
          </cell>
          <cell r="H295">
            <v>196300000</v>
          </cell>
          <cell r="I295">
            <v>188900000</v>
          </cell>
          <cell r="J295">
            <v>0</v>
          </cell>
          <cell r="K295">
            <v>142225342.84</v>
          </cell>
          <cell r="L295">
            <v>385200000</v>
          </cell>
          <cell r="M295">
            <v>385200000</v>
          </cell>
          <cell r="N295">
            <v>54074657.16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A296" t="str">
            <v>322020104</v>
          </cell>
          <cell r="B296" t="str">
            <v>Siemens 54.000 Lineas</v>
          </cell>
          <cell r="C296">
            <v>234300000</v>
          </cell>
          <cell r="D296">
            <v>0</v>
          </cell>
          <cell r="E296">
            <v>0</v>
          </cell>
          <cell r="F296">
            <v>234300000</v>
          </cell>
          <cell r="G296">
            <v>0</v>
          </cell>
          <cell r="H296">
            <v>198500000</v>
          </cell>
          <cell r="I296">
            <v>35800000</v>
          </cell>
          <cell r="J296">
            <v>0</v>
          </cell>
          <cell r="K296">
            <v>51222894.86</v>
          </cell>
          <cell r="L296">
            <v>51222894.86</v>
          </cell>
          <cell r="M296">
            <v>51222894.86</v>
          </cell>
          <cell r="N296">
            <v>147277105.14</v>
          </cell>
          <cell r="O296">
            <v>77105.14</v>
          </cell>
          <cell r="P296">
            <v>0</v>
          </cell>
          <cell r="Q296">
            <v>0</v>
          </cell>
          <cell r="R296">
            <v>-183000000</v>
          </cell>
        </row>
        <row r="297">
          <cell r="A297" t="str">
            <v>322020106</v>
          </cell>
          <cell r="B297" t="str">
            <v>Siemens 59.000 Lineas</v>
          </cell>
          <cell r="C297">
            <v>375200000</v>
          </cell>
          <cell r="D297">
            <v>0</v>
          </cell>
          <cell r="E297">
            <v>0</v>
          </cell>
          <cell r="F297">
            <v>375200000</v>
          </cell>
          <cell r="G297">
            <v>0</v>
          </cell>
          <cell r="H297">
            <v>213500000</v>
          </cell>
          <cell r="I297">
            <v>161700000</v>
          </cell>
          <cell r="J297">
            <v>0</v>
          </cell>
          <cell r="K297">
            <v>213418773.72</v>
          </cell>
          <cell r="L297">
            <v>375200000</v>
          </cell>
          <cell r="M297">
            <v>375200000</v>
          </cell>
          <cell r="N297">
            <v>81226.28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A298" t="str">
            <v>322020107</v>
          </cell>
          <cell r="B298" t="str">
            <v>Ericsson 21/80000 Lineas</v>
          </cell>
          <cell r="C298">
            <v>143700000</v>
          </cell>
          <cell r="D298">
            <v>0</v>
          </cell>
          <cell r="E298">
            <v>0</v>
          </cell>
          <cell r="F298">
            <v>143700000</v>
          </cell>
          <cell r="G298">
            <v>0</v>
          </cell>
          <cell r="H298">
            <v>91200000</v>
          </cell>
          <cell r="I298">
            <v>52500000</v>
          </cell>
          <cell r="J298">
            <v>0</v>
          </cell>
          <cell r="K298">
            <v>91200000</v>
          </cell>
          <cell r="L298">
            <v>143700000</v>
          </cell>
          <cell r="M298">
            <v>143700000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A299" t="str">
            <v>322020109</v>
          </cell>
          <cell r="B299" t="str">
            <v>Siemens 61.000 Lineas</v>
          </cell>
          <cell r="C299">
            <v>366200000</v>
          </cell>
          <cell r="D299">
            <v>0</v>
          </cell>
          <cell r="E299">
            <v>0</v>
          </cell>
          <cell r="F299">
            <v>366200000</v>
          </cell>
          <cell r="G299">
            <v>0</v>
          </cell>
          <cell r="H299">
            <v>198700000</v>
          </cell>
          <cell r="I299">
            <v>167500000</v>
          </cell>
          <cell r="J299">
            <v>0</v>
          </cell>
          <cell r="K299">
            <v>198664740.38</v>
          </cell>
          <cell r="L299">
            <v>366200000</v>
          </cell>
          <cell r="M299">
            <v>366200000</v>
          </cell>
          <cell r="N299">
            <v>35259.62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A300" t="str">
            <v>322020110</v>
          </cell>
          <cell r="B300" t="str">
            <v>Alcatel BTM 490.000 Lineas</v>
          </cell>
          <cell r="C300">
            <v>732400000</v>
          </cell>
          <cell r="D300">
            <v>0</v>
          </cell>
          <cell r="E300">
            <v>0</v>
          </cell>
          <cell r="F300">
            <v>732400000</v>
          </cell>
          <cell r="G300">
            <v>0</v>
          </cell>
          <cell r="H300">
            <v>383800000</v>
          </cell>
          <cell r="I300">
            <v>348600000</v>
          </cell>
          <cell r="J300">
            <v>0</v>
          </cell>
          <cell r="K300">
            <v>370841799.54</v>
          </cell>
          <cell r="L300">
            <v>732400000</v>
          </cell>
          <cell r="M300">
            <v>732400000</v>
          </cell>
          <cell r="N300">
            <v>12958200.46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A301" t="str">
            <v>322020111</v>
          </cell>
          <cell r="B301" t="str">
            <v>Fujitsu 164.000 Lineas</v>
          </cell>
          <cell r="C301">
            <v>1126300000</v>
          </cell>
          <cell r="D301">
            <v>0</v>
          </cell>
          <cell r="E301">
            <v>0</v>
          </cell>
          <cell r="F301">
            <v>1126300000</v>
          </cell>
          <cell r="G301">
            <v>0</v>
          </cell>
          <cell r="H301">
            <v>587000000</v>
          </cell>
          <cell r="I301">
            <v>539300000</v>
          </cell>
          <cell r="J301">
            <v>0</v>
          </cell>
          <cell r="K301">
            <v>586859803.41</v>
          </cell>
          <cell r="L301">
            <v>1126300000</v>
          </cell>
          <cell r="M301">
            <v>1126300000</v>
          </cell>
          <cell r="N301">
            <v>140196.59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A302" t="str">
            <v>322020112</v>
          </cell>
          <cell r="B302" t="str">
            <v>Ericsson 100.000 Lineas</v>
          </cell>
          <cell r="C302">
            <v>232000000</v>
          </cell>
          <cell r="D302">
            <v>0</v>
          </cell>
          <cell r="E302">
            <v>0</v>
          </cell>
          <cell r="F302">
            <v>232000000</v>
          </cell>
          <cell r="G302">
            <v>0</v>
          </cell>
          <cell r="H302">
            <v>123800000</v>
          </cell>
          <cell r="I302">
            <v>108200000</v>
          </cell>
          <cell r="J302">
            <v>0</v>
          </cell>
          <cell r="K302">
            <v>84148434.19</v>
          </cell>
          <cell r="L302">
            <v>232000000</v>
          </cell>
          <cell r="M302">
            <v>232000000</v>
          </cell>
          <cell r="N302">
            <v>39651565.81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A303" t="str">
            <v>322020113</v>
          </cell>
          <cell r="B303" t="str">
            <v>Ericsson 119.000 Lineas</v>
          </cell>
          <cell r="C303">
            <v>987300000</v>
          </cell>
          <cell r="D303">
            <v>0</v>
          </cell>
          <cell r="E303">
            <v>0</v>
          </cell>
          <cell r="F303">
            <v>987300000</v>
          </cell>
          <cell r="G303">
            <v>0</v>
          </cell>
          <cell r="H303">
            <v>512800000</v>
          </cell>
          <cell r="I303">
            <v>474500000</v>
          </cell>
          <cell r="J303">
            <v>0</v>
          </cell>
          <cell r="K303">
            <v>512635737.36</v>
          </cell>
          <cell r="L303">
            <v>987300000</v>
          </cell>
          <cell r="M303">
            <v>987300000</v>
          </cell>
          <cell r="N303">
            <v>164262.64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A304" t="str">
            <v>322020114</v>
          </cell>
          <cell r="B304" t="str">
            <v>Siemens 207.000 Lineas</v>
          </cell>
          <cell r="C304">
            <v>1697600000</v>
          </cell>
          <cell r="D304">
            <v>0</v>
          </cell>
          <cell r="E304">
            <v>0</v>
          </cell>
          <cell r="F304">
            <v>1697600000</v>
          </cell>
          <cell r="G304">
            <v>0</v>
          </cell>
          <cell r="H304">
            <v>875500000</v>
          </cell>
          <cell r="I304">
            <v>822100000</v>
          </cell>
          <cell r="J304">
            <v>0</v>
          </cell>
          <cell r="K304">
            <v>532204336.94</v>
          </cell>
          <cell r="L304">
            <v>1397600000</v>
          </cell>
          <cell r="M304">
            <v>1397600000</v>
          </cell>
          <cell r="N304">
            <v>343295663.06</v>
          </cell>
          <cell r="O304">
            <v>0</v>
          </cell>
          <cell r="P304">
            <v>0</v>
          </cell>
          <cell r="Q304">
            <v>0</v>
          </cell>
          <cell r="R304">
            <v>-300000000</v>
          </cell>
        </row>
        <row r="305">
          <cell r="A305" t="str">
            <v>322020115</v>
          </cell>
          <cell r="B305" t="str">
            <v>Ericsson S.L.M.S.</v>
          </cell>
          <cell r="C305">
            <v>445200000</v>
          </cell>
          <cell r="D305">
            <v>0</v>
          </cell>
          <cell r="E305">
            <v>0</v>
          </cell>
          <cell r="F305">
            <v>445200000</v>
          </cell>
          <cell r="G305">
            <v>0</v>
          </cell>
          <cell r="H305">
            <v>228900000</v>
          </cell>
          <cell r="I305">
            <v>216300000</v>
          </cell>
          <cell r="J305">
            <v>0</v>
          </cell>
          <cell r="K305">
            <v>0</v>
          </cell>
          <cell r="L305">
            <v>445200000</v>
          </cell>
          <cell r="M305">
            <v>445200000</v>
          </cell>
          <cell r="N305">
            <v>228900000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A306" t="str">
            <v>322020116</v>
          </cell>
          <cell r="B306" t="str">
            <v>Credito Sindicado J P Morgan</v>
          </cell>
          <cell r="C306">
            <v>38069900000</v>
          </cell>
          <cell r="D306">
            <v>0</v>
          </cell>
          <cell r="E306">
            <v>0</v>
          </cell>
          <cell r="F306">
            <v>38069900000</v>
          </cell>
          <cell r="G306">
            <v>10416600000</v>
          </cell>
          <cell r="H306">
            <v>30520200000</v>
          </cell>
          <cell r="I306">
            <v>7549700000</v>
          </cell>
          <cell r="J306">
            <v>7108754150.64</v>
          </cell>
          <cell r="K306">
            <v>25201912014.07</v>
          </cell>
          <cell r="L306">
            <v>32769900000</v>
          </cell>
          <cell r="M306">
            <v>32769900000</v>
          </cell>
          <cell r="N306">
            <v>5318287985.93</v>
          </cell>
          <cell r="O306">
            <v>5300000000</v>
          </cell>
          <cell r="P306">
            <v>0</v>
          </cell>
          <cell r="Q306">
            <v>-5300000000</v>
          </cell>
          <cell r="R306">
            <v>-5300000000</v>
          </cell>
        </row>
        <row r="307">
          <cell r="A307" t="str">
            <v>3220202</v>
          </cell>
          <cell r="B307" t="str">
            <v>AJUSTES INTERESES</v>
          </cell>
          <cell r="C307">
            <v>184400000</v>
          </cell>
          <cell r="D307">
            <v>0</v>
          </cell>
          <cell r="E307">
            <v>0</v>
          </cell>
          <cell r="F307">
            <v>184400000</v>
          </cell>
          <cell r="G307">
            <v>0</v>
          </cell>
          <cell r="H307">
            <v>101700000</v>
          </cell>
          <cell r="I307">
            <v>82700000</v>
          </cell>
          <cell r="J307">
            <v>0</v>
          </cell>
          <cell r="K307">
            <v>96052478.4</v>
          </cell>
          <cell r="L307">
            <v>177080606.25</v>
          </cell>
          <cell r="M307">
            <v>177080606.25</v>
          </cell>
          <cell r="N307">
            <v>5647521.6</v>
          </cell>
          <cell r="O307">
            <v>19393.75</v>
          </cell>
          <cell r="P307">
            <v>0</v>
          </cell>
          <cell r="Q307">
            <v>0</v>
          </cell>
          <cell r="R307">
            <v>-7300000</v>
          </cell>
        </row>
        <row r="308">
          <cell r="A308" t="str">
            <v>322020203</v>
          </cell>
          <cell r="B308" t="str">
            <v>Siemens 54.000 Lineas</v>
          </cell>
          <cell r="C308">
            <v>19200000</v>
          </cell>
          <cell r="D308">
            <v>0</v>
          </cell>
          <cell r="E308">
            <v>0</v>
          </cell>
          <cell r="F308">
            <v>19200000</v>
          </cell>
          <cell r="G308">
            <v>0</v>
          </cell>
          <cell r="H308">
            <v>11900000</v>
          </cell>
          <cell r="I308">
            <v>7300000</v>
          </cell>
          <cell r="J308">
            <v>0</v>
          </cell>
          <cell r="K308">
            <v>11880606.25</v>
          </cell>
          <cell r="L308">
            <v>11880606.25</v>
          </cell>
          <cell r="M308">
            <v>11880606.25</v>
          </cell>
          <cell r="N308">
            <v>19393.75</v>
          </cell>
          <cell r="O308">
            <v>19393.75</v>
          </cell>
          <cell r="P308">
            <v>0</v>
          </cell>
          <cell r="Q308">
            <v>0</v>
          </cell>
          <cell r="R308">
            <v>-7300000</v>
          </cell>
        </row>
        <row r="309">
          <cell r="A309" t="str">
            <v>322020205</v>
          </cell>
          <cell r="B309" t="str">
            <v>Siemens 59,000 lineas</v>
          </cell>
          <cell r="C309">
            <v>21200000</v>
          </cell>
          <cell r="D309">
            <v>0</v>
          </cell>
          <cell r="E309">
            <v>0</v>
          </cell>
          <cell r="F309">
            <v>21200000</v>
          </cell>
          <cell r="G309">
            <v>0</v>
          </cell>
          <cell r="H309">
            <v>12100000</v>
          </cell>
          <cell r="I309">
            <v>9100000</v>
          </cell>
          <cell r="J309">
            <v>0</v>
          </cell>
          <cell r="K309">
            <v>12057029.67</v>
          </cell>
          <cell r="L309">
            <v>21200000</v>
          </cell>
          <cell r="M309">
            <v>21200000</v>
          </cell>
          <cell r="N309">
            <v>42970.33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A310" t="str">
            <v>322020206</v>
          </cell>
          <cell r="B310" t="str">
            <v>Ericsson 21/80,000 lineas</v>
          </cell>
          <cell r="C310">
            <v>15500000</v>
          </cell>
          <cell r="D310">
            <v>0</v>
          </cell>
          <cell r="E310">
            <v>0</v>
          </cell>
          <cell r="F310">
            <v>15500000</v>
          </cell>
          <cell r="G310">
            <v>0</v>
          </cell>
          <cell r="H310">
            <v>10900000</v>
          </cell>
          <cell r="I310">
            <v>4600000</v>
          </cell>
          <cell r="J310">
            <v>0</v>
          </cell>
          <cell r="K310">
            <v>7947285.77</v>
          </cell>
          <cell r="L310">
            <v>15500000</v>
          </cell>
          <cell r="M310">
            <v>15500000</v>
          </cell>
          <cell r="N310">
            <v>2952714.23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322020207</v>
          </cell>
          <cell r="B311" t="str">
            <v>Alcatel BTM 490,000 Lineas Tra</v>
          </cell>
          <cell r="C311">
            <v>43000000</v>
          </cell>
          <cell r="D311">
            <v>0</v>
          </cell>
          <cell r="E311">
            <v>0</v>
          </cell>
          <cell r="F311">
            <v>43000000</v>
          </cell>
          <cell r="G311">
            <v>0</v>
          </cell>
          <cell r="H311">
            <v>22400000</v>
          </cell>
          <cell r="I311">
            <v>20600000</v>
          </cell>
          <cell r="J311">
            <v>0</v>
          </cell>
          <cell r="K311">
            <v>21436706.68</v>
          </cell>
          <cell r="L311">
            <v>43000000</v>
          </cell>
          <cell r="M311">
            <v>43000000</v>
          </cell>
          <cell r="N311">
            <v>963293.32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322020208</v>
          </cell>
          <cell r="B312" t="str">
            <v>Ericsson 100,000 Lineas</v>
          </cell>
          <cell r="C312">
            <v>9600000</v>
          </cell>
          <cell r="D312">
            <v>0</v>
          </cell>
          <cell r="E312">
            <v>0</v>
          </cell>
          <cell r="F312">
            <v>9600000</v>
          </cell>
          <cell r="G312">
            <v>0</v>
          </cell>
          <cell r="H312">
            <v>5100000</v>
          </cell>
          <cell r="I312">
            <v>4500000</v>
          </cell>
          <cell r="J312">
            <v>0</v>
          </cell>
          <cell r="K312">
            <v>3483884.96</v>
          </cell>
          <cell r="L312">
            <v>9600000</v>
          </cell>
          <cell r="M312">
            <v>9600000</v>
          </cell>
          <cell r="N312">
            <v>1616115.04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322020209</v>
          </cell>
          <cell r="B313" t="str">
            <v>Ericsson 119.000 Lineas</v>
          </cell>
          <cell r="C313">
            <v>75900000</v>
          </cell>
          <cell r="D313">
            <v>0</v>
          </cell>
          <cell r="E313">
            <v>0</v>
          </cell>
          <cell r="F313">
            <v>75900000</v>
          </cell>
          <cell r="G313">
            <v>0</v>
          </cell>
          <cell r="H313">
            <v>39300000</v>
          </cell>
          <cell r="I313">
            <v>36600000</v>
          </cell>
          <cell r="J313">
            <v>0</v>
          </cell>
          <cell r="K313">
            <v>39246965.07</v>
          </cell>
          <cell r="L313">
            <v>75900000</v>
          </cell>
          <cell r="M313">
            <v>75900000</v>
          </cell>
          <cell r="N313">
            <v>53034.93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A314" t="str">
            <v>32204</v>
          </cell>
          <cell r="B314" t="str">
            <v>Imprevistos Deuda Externa</v>
          </cell>
          <cell r="C314">
            <v>3273200000</v>
          </cell>
          <cell r="D314">
            <v>0</v>
          </cell>
          <cell r="E314">
            <v>0</v>
          </cell>
          <cell r="F314">
            <v>3273200000</v>
          </cell>
          <cell r="G314">
            <v>545500000</v>
          </cell>
          <cell r="H314">
            <v>2128000000</v>
          </cell>
          <cell r="I314">
            <v>1145200000</v>
          </cell>
          <cell r="J314">
            <v>0</v>
          </cell>
          <cell r="K314">
            <v>321852115.21</v>
          </cell>
          <cell r="L314">
            <v>1250250936.68</v>
          </cell>
          <cell r="M314">
            <v>1250250936.68</v>
          </cell>
          <cell r="N314">
            <v>1806147884.79</v>
          </cell>
          <cell r="O314">
            <v>1200049063.32</v>
          </cell>
          <cell r="P314">
            <v>0</v>
          </cell>
          <cell r="Q314">
            <v>-1200000000</v>
          </cell>
          <cell r="R314">
            <v>-2022900000</v>
          </cell>
        </row>
        <row r="315">
          <cell r="A315" t="str">
            <v>33</v>
          </cell>
          <cell r="B315" t="str">
            <v>INVERSION</v>
          </cell>
          <cell r="C315">
            <v>489408500000</v>
          </cell>
          <cell r="D315">
            <v>0</v>
          </cell>
          <cell r="E315">
            <v>43275458871.38</v>
          </cell>
          <cell r="F315">
            <v>532683958871.38</v>
          </cell>
          <cell r="G315">
            <v>106651715000</v>
          </cell>
          <cell r="H315">
            <v>339887488850.58</v>
          </cell>
          <cell r="I315">
            <v>192796470020.8</v>
          </cell>
          <cell r="J315">
            <v>15025389274.16</v>
          </cell>
          <cell r="K315">
            <v>198351041820.66</v>
          </cell>
          <cell r="L315">
            <v>288963600656.43</v>
          </cell>
          <cell r="M315">
            <v>288963600656.43</v>
          </cell>
          <cell r="N315">
            <v>141536447029.92</v>
          </cell>
          <cell r="O315">
            <v>215440258214.95</v>
          </cell>
          <cell r="P315">
            <v>81665190837.23</v>
          </cell>
          <cell r="Q315">
            <v>16508964691.43</v>
          </cell>
          <cell r="R315">
            <v>-74225961967.67</v>
          </cell>
        </row>
        <row r="316">
          <cell r="A316" t="str">
            <v>331</v>
          </cell>
          <cell r="B316" t="str">
            <v>DIRECTA</v>
          </cell>
          <cell r="C316">
            <v>357810000000</v>
          </cell>
          <cell r="D316">
            <v>-2088893067.15</v>
          </cell>
          <cell r="E316">
            <v>-32574352746.15</v>
          </cell>
          <cell r="F316">
            <v>325235647253.85</v>
          </cell>
          <cell r="G316">
            <v>103506838932.85</v>
          </cell>
          <cell r="H316">
            <v>157080992118.43</v>
          </cell>
          <cell r="I316">
            <v>168154655135.42</v>
          </cell>
          <cell r="J316">
            <v>10644548502.97</v>
          </cell>
          <cell r="K316">
            <v>31345456056.6</v>
          </cell>
          <cell r="L316">
            <v>91448634732.67</v>
          </cell>
          <cell r="M316">
            <v>91448634732.67</v>
          </cell>
          <cell r="N316">
            <v>125735536061.83</v>
          </cell>
          <cell r="O316">
            <v>205506912521.18</v>
          </cell>
          <cell r="P316">
            <v>77401458837.23</v>
          </cell>
          <cell r="Q316">
            <v>16062070903.91</v>
          </cell>
          <cell r="R316">
            <v>-72831700000</v>
          </cell>
        </row>
        <row r="317">
          <cell r="A317" t="str">
            <v>33110</v>
          </cell>
          <cell r="B317" t="str">
            <v>POR LA BOGOTA Q QUEREMOS</v>
          </cell>
          <cell r="C317">
            <v>357810000000</v>
          </cell>
          <cell r="D317">
            <v>0</v>
          </cell>
          <cell r="E317">
            <v>-291041846666.02</v>
          </cell>
          <cell r="F317">
            <v>66768153333.98</v>
          </cell>
          <cell r="G317">
            <v>4317912000</v>
          </cell>
          <cell r="H317">
            <v>57892065185.58</v>
          </cell>
          <cell r="I317">
            <v>8876088148.4</v>
          </cell>
          <cell r="J317">
            <v>5186100889.3</v>
          </cell>
          <cell r="K317">
            <v>25887008442.93</v>
          </cell>
          <cell r="L317">
            <v>66768153333.98</v>
          </cell>
          <cell r="M317">
            <v>66768153333.98</v>
          </cell>
          <cell r="N317">
            <v>32005056742.65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A318" t="str">
            <v>3311005</v>
          </cell>
          <cell r="B318" t="str">
            <v>URBANISMO Y SERVICIOS</v>
          </cell>
          <cell r="C318">
            <v>304046600000</v>
          </cell>
          <cell r="D318">
            <v>0</v>
          </cell>
          <cell r="E318">
            <v>-243714225170.32</v>
          </cell>
          <cell r="F318">
            <v>60332374829.68</v>
          </cell>
          <cell r="G318">
            <v>4258551000</v>
          </cell>
          <cell r="H318">
            <v>52753130716.28</v>
          </cell>
          <cell r="I318">
            <v>7579244113.4</v>
          </cell>
          <cell r="J318">
            <v>5108796756.3</v>
          </cell>
          <cell r="K318">
            <v>23119322868.61</v>
          </cell>
          <cell r="L318">
            <v>60332374829.68</v>
          </cell>
          <cell r="M318">
            <v>60332374829.68</v>
          </cell>
          <cell r="N318">
            <v>29633807847.67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A319" t="str">
            <v>331100520</v>
          </cell>
          <cell r="B319" t="str">
            <v>ORDE.EXPANSION DE LA CIUD</v>
          </cell>
          <cell r="C319">
            <v>304046600000</v>
          </cell>
          <cell r="D319">
            <v>0</v>
          </cell>
          <cell r="E319">
            <v>-243714225170.32</v>
          </cell>
          <cell r="F319">
            <v>60332374829.68</v>
          </cell>
          <cell r="G319">
            <v>4258551000</v>
          </cell>
          <cell r="H319">
            <v>52753130716.28</v>
          </cell>
          <cell r="I319">
            <v>7579244113.4</v>
          </cell>
          <cell r="J319">
            <v>5108796756.3</v>
          </cell>
          <cell r="K319">
            <v>23119322868.61</v>
          </cell>
          <cell r="L319">
            <v>60332374829.68</v>
          </cell>
          <cell r="M319">
            <v>60332374829.68</v>
          </cell>
          <cell r="N319">
            <v>29633807847.67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A320" t="str">
            <v>33110052001</v>
          </cell>
          <cell r="B320" t="str">
            <v>SERVICIOS BASICOS</v>
          </cell>
          <cell r="C320">
            <v>159261000000</v>
          </cell>
          <cell r="D320">
            <v>0</v>
          </cell>
          <cell r="E320">
            <v>-118031988428.68</v>
          </cell>
          <cell r="F320">
            <v>41229011571.32</v>
          </cell>
          <cell r="G320">
            <v>3304852000</v>
          </cell>
          <cell r="H320">
            <v>37755919831.92</v>
          </cell>
          <cell r="I320">
            <v>3473091739.4</v>
          </cell>
          <cell r="J320">
            <v>3799916182.3</v>
          </cell>
          <cell r="K320">
            <v>16424775693.28</v>
          </cell>
          <cell r="L320">
            <v>41229011571.32</v>
          </cell>
          <cell r="M320">
            <v>41229011571.32</v>
          </cell>
          <cell r="N320">
            <v>21331144138.64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A321" t="str">
            <v>3311005200101</v>
          </cell>
          <cell r="B321" t="str">
            <v>Ampliación Capacidad Identific</v>
          </cell>
          <cell r="C321">
            <v>427000000</v>
          </cell>
          <cell r="D321">
            <v>0</v>
          </cell>
          <cell r="E321">
            <v>-427000000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3311005200102</v>
          </cell>
          <cell r="B322" t="str">
            <v>Actualización Laboratorio de R</v>
          </cell>
          <cell r="C322">
            <v>786000000</v>
          </cell>
          <cell r="D322">
            <v>0</v>
          </cell>
          <cell r="E322">
            <v>-786000000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A323" t="str">
            <v>3311005200103</v>
          </cell>
          <cell r="B323" t="str">
            <v>Plan Canalizaciones y Redes P.</v>
          </cell>
          <cell r="C323">
            <v>1000000000</v>
          </cell>
          <cell r="D323">
            <v>0</v>
          </cell>
          <cell r="E323">
            <v>-418544765.47</v>
          </cell>
          <cell r="F323">
            <v>581455234.53</v>
          </cell>
          <cell r="G323">
            <v>0</v>
          </cell>
          <cell r="H323">
            <v>581455234.53</v>
          </cell>
          <cell r="I323">
            <v>0</v>
          </cell>
          <cell r="J323">
            <v>35941186.71</v>
          </cell>
          <cell r="K323">
            <v>443025918.81</v>
          </cell>
          <cell r="L323">
            <v>581455234.53</v>
          </cell>
          <cell r="M323">
            <v>581455234.53</v>
          </cell>
          <cell r="N323">
            <v>138429315.72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A324" t="str">
            <v>3311005200104</v>
          </cell>
          <cell r="B324" t="str">
            <v>Ampliación y Modernización Lab</v>
          </cell>
          <cell r="C324">
            <v>1500000000</v>
          </cell>
          <cell r="D324">
            <v>0</v>
          </cell>
          <cell r="E324">
            <v>-1500000000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A325" t="str">
            <v>3311005200105</v>
          </cell>
          <cell r="B325" t="str">
            <v>Adecuación de Inmuebles</v>
          </cell>
          <cell r="C325">
            <v>1700000000</v>
          </cell>
          <cell r="D325">
            <v>0</v>
          </cell>
          <cell r="E325">
            <v>-1235986570</v>
          </cell>
          <cell r="F325">
            <v>464013430</v>
          </cell>
          <cell r="G325">
            <v>0</v>
          </cell>
          <cell r="H325">
            <v>464013430</v>
          </cell>
          <cell r="I325">
            <v>0</v>
          </cell>
          <cell r="J325">
            <v>2026416</v>
          </cell>
          <cell r="K325">
            <v>371830446</v>
          </cell>
          <cell r="L325">
            <v>464013430</v>
          </cell>
          <cell r="M325">
            <v>464013430</v>
          </cell>
          <cell r="N325">
            <v>92182984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A326" t="str">
            <v>3311005200106</v>
          </cell>
          <cell r="B326" t="str">
            <v>Ampliación Completación de Lla</v>
          </cell>
          <cell r="C326">
            <v>2385000000</v>
          </cell>
          <cell r="D326">
            <v>0</v>
          </cell>
          <cell r="E326">
            <v>-2385000000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A327" t="str">
            <v>3311005200107</v>
          </cell>
          <cell r="B327" t="str">
            <v>Desarrollo del Mercado de Segu</v>
          </cell>
          <cell r="C327">
            <v>2415000000</v>
          </cell>
          <cell r="D327">
            <v>0</v>
          </cell>
          <cell r="E327">
            <v>-2415000000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A328" t="str">
            <v>3311005200108</v>
          </cell>
          <cell r="B328" t="str">
            <v>Reposición Terminales MFC x SS</v>
          </cell>
          <cell r="C328">
            <v>2594000000</v>
          </cell>
          <cell r="D328">
            <v>0</v>
          </cell>
          <cell r="E328">
            <v>-532950</v>
          </cell>
          <cell r="F328">
            <v>2593467050</v>
          </cell>
          <cell r="G328">
            <v>0</v>
          </cell>
          <cell r="H328">
            <v>1450200000</v>
          </cell>
          <cell r="I328">
            <v>1143267050</v>
          </cell>
          <cell r="J328">
            <v>0</v>
          </cell>
          <cell r="K328">
            <v>589633982.95</v>
          </cell>
          <cell r="L328">
            <v>2593467050</v>
          </cell>
          <cell r="M328">
            <v>2593467050</v>
          </cell>
          <cell r="N328">
            <v>860566017.05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3311005200109</v>
          </cell>
          <cell r="B329" t="str">
            <v>Ampliación de Líneas y RDSI</v>
          </cell>
          <cell r="C329">
            <v>2596000000</v>
          </cell>
          <cell r="D329">
            <v>0</v>
          </cell>
          <cell r="E329">
            <v>-175178.46</v>
          </cell>
          <cell r="F329">
            <v>2595824821.54</v>
          </cell>
          <cell r="G329">
            <v>0</v>
          </cell>
          <cell r="H329">
            <v>1396000000</v>
          </cell>
          <cell r="I329">
            <v>1199824821.54</v>
          </cell>
          <cell r="J329">
            <v>0</v>
          </cell>
          <cell r="K329">
            <v>0</v>
          </cell>
          <cell r="L329">
            <v>2595824821.54</v>
          </cell>
          <cell r="M329">
            <v>2595824821.54</v>
          </cell>
          <cell r="N329">
            <v>1396000000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A330" t="str">
            <v>3311005200110</v>
          </cell>
          <cell r="B330" t="str">
            <v>Optimización Distribuidores Ge</v>
          </cell>
          <cell r="C330">
            <v>2744000000</v>
          </cell>
          <cell r="D330">
            <v>0</v>
          </cell>
          <cell r="E330">
            <v>-2744000000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A331" t="str">
            <v>3311005200111</v>
          </cell>
          <cell r="B331" t="str">
            <v>Cuarta Etapa Adecuación Sede A</v>
          </cell>
          <cell r="C331">
            <v>3500000000</v>
          </cell>
          <cell r="D331">
            <v>0</v>
          </cell>
          <cell r="E331">
            <v>-3398389589</v>
          </cell>
          <cell r="F331">
            <v>101610411</v>
          </cell>
          <cell r="G331">
            <v>0</v>
          </cell>
          <cell r="H331">
            <v>101610411</v>
          </cell>
          <cell r="I331">
            <v>0</v>
          </cell>
          <cell r="J331">
            <v>0</v>
          </cell>
          <cell r="K331">
            <v>34412810</v>
          </cell>
          <cell r="L331">
            <v>101610411</v>
          </cell>
          <cell r="M331">
            <v>101610411</v>
          </cell>
          <cell r="N331">
            <v>67197601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A332" t="str">
            <v>3311005200112</v>
          </cell>
          <cell r="B332" t="str">
            <v>Unificación de Tecnología en C</v>
          </cell>
          <cell r="C332">
            <v>4484000000</v>
          </cell>
          <cell r="D332">
            <v>0</v>
          </cell>
          <cell r="E332">
            <v>-4478410075.2</v>
          </cell>
          <cell r="F332">
            <v>5589924.8</v>
          </cell>
          <cell r="G332">
            <v>0</v>
          </cell>
          <cell r="H332">
            <v>5589924.8</v>
          </cell>
          <cell r="I332">
            <v>0</v>
          </cell>
          <cell r="J332">
            <v>0</v>
          </cell>
          <cell r="K332">
            <v>5589924.8</v>
          </cell>
          <cell r="L332">
            <v>5589924.8</v>
          </cell>
          <cell r="M332">
            <v>5589924.8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A333" t="str">
            <v>3311005200113</v>
          </cell>
          <cell r="B333" t="str">
            <v>Teléfonos Públicos</v>
          </cell>
          <cell r="C333">
            <v>5000000000</v>
          </cell>
          <cell r="D333">
            <v>0</v>
          </cell>
          <cell r="E333">
            <v>-5000000000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A334" t="str">
            <v>3311005200114</v>
          </cell>
          <cell r="B334" t="str">
            <v>Traslado de líneas</v>
          </cell>
          <cell r="C334">
            <v>5000000000</v>
          </cell>
          <cell r="D334">
            <v>0</v>
          </cell>
          <cell r="E334">
            <v>-5000000000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A335" t="str">
            <v>3311005200115</v>
          </cell>
          <cell r="B335" t="str">
            <v>Adecuación Centrales Telefónic</v>
          </cell>
          <cell r="C335">
            <v>7956000000</v>
          </cell>
          <cell r="D335">
            <v>0</v>
          </cell>
          <cell r="E335">
            <v>-7782220681</v>
          </cell>
          <cell r="F335">
            <v>173779319</v>
          </cell>
          <cell r="G335">
            <v>0</v>
          </cell>
          <cell r="H335">
            <v>173779319</v>
          </cell>
          <cell r="I335">
            <v>0</v>
          </cell>
          <cell r="J335">
            <v>0</v>
          </cell>
          <cell r="K335">
            <v>89087751</v>
          </cell>
          <cell r="L335">
            <v>173779319</v>
          </cell>
          <cell r="M335">
            <v>173779319</v>
          </cell>
          <cell r="N335">
            <v>84691568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3311005200116</v>
          </cell>
          <cell r="B336" t="str">
            <v>Optimización SIMRA - LTS</v>
          </cell>
          <cell r="C336">
            <v>8000000000</v>
          </cell>
          <cell r="D336">
            <v>0</v>
          </cell>
          <cell r="E336">
            <v>-7999741600</v>
          </cell>
          <cell r="F336">
            <v>258400</v>
          </cell>
          <cell r="G336">
            <v>0</v>
          </cell>
          <cell r="H336">
            <v>258400</v>
          </cell>
          <cell r="I336">
            <v>0</v>
          </cell>
          <cell r="J336">
            <v>0</v>
          </cell>
          <cell r="K336">
            <v>0</v>
          </cell>
          <cell r="L336">
            <v>258400</v>
          </cell>
          <cell r="M336">
            <v>258400</v>
          </cell>
          <cell r="N336">
            <v>258400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</row>
        <row r="337">
          <cell r="A337" t="str">
            <v>3311005200117</v>
          </cell>
          <cell r="B337" t="str">
            <v>Optimización de Sistemas de En</v>
          </cell>
          <cell r="C337">
            <v>8315000000</v>
          </cell>
          <cell r="D337">
            <v>0</v>
          </cell>
          <cell r="E337">
            <v>-6357075046.58</v>
          </cell>
          <cell r="F337">
            <v>1957924953.42</v>
          </cell>
          <cell r="G337">
            <v>0</v>
          </cell>
          <cell r="H337">
            <v>1957924953.42</v>
          </cell>
          <cell r="I337">
            <v>0</v>
          </cell>
          <cell r="J337">
            <v>346950442.97</v>
          </cell>
          <cell r="K337">
            <v>360985986.64</v>
          </cell>
          <cell r="L337">
            <v>1957924953.42</v>
          </cell>
          <cell r="M337">
            <v>1957924953.42</v>
          </cell>
          <cell r="N337">
            <v>1596938966.78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A338" t="str">
            <v>3311005200118</v>
          </cell>
          <cell r="B338" t="str">
            <v>Red de Acceso</v>
          </cell>
          <cell r="C338">
            <v>10000000000</v>
          </cell>
          <cell r="D338">
            <v>0</v>
          </cell>
          <cell r="E338">
            <v>-3223677802</v>
          </cell>
          <cell r="F338">
            <v>6776322198</v>
          </cell>
          <cell r="G338">
            <v>207922330.14</v>
          </cell>
          <cell r="H338">
            <v>5646322330.14</v>
          </cell>
          <cell r="I338">
            <v>1129999867.86</v>
          </cell>
          <cell r="J338">
            <v>198523124.46</v>
          </cell>
          <cell r="K338">
            <v>614970812.16</v>
          </cell>
          <cell r="L338">
            <v>6776322198</v>
          </cell>
          <cell r="M338">
            <v>6776322198</v>
          </cell>
          <cell r="N338">
            <v>5031351517.98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A339" t="str">
            <v>3311005200119</v>
          </cell>
          <cell r="B339" t="str">
            <v>Modernización en la Red Secund</v>
          </cell>
          <cell r="C339">
            <v>11590000000</v>
          </cell>
          <cell r="D339">
            <v>0</v>
          </cell>
          <cell r="E339">
            <v>-4206252230.15</v>
          </cell>
          <cell r="F339">
            <v>7383747769.85</v>
          </cell>
          <cell r="G339">
            <v>783747769.85</v>
          </cell>
          <cell r="H339">
            <v>7383747769.85</v>
          </cell>
          <cell r="I339">
            <v>0</v>
          </cell>
          <cell r="J339">
            <v>704523484.46</v>
          </cell>
          <cell r="K339">
            <v>6036229958.03</v>
          </cell>
          <cell r="L339">
            <v>7383747769.85</v>
          </cell>
          <cell r="M339">
            <v>7383747769.85</v>
          </cell>
          <cell r="N339">
            <v>1347517811.82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 t="str">
            <v>3311005200120</v>
          </cell>
          <cell r="B340" t="str">
            <v>Ampliación Plataforma Correo d</v>
          </cell>
          <cell r="C340">
            <v>13935000000</v>
          </cell>
          <cell r="D340">
            <v>0</v>
          </cell>
          <cell r="E340">
            <v>-13935000000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</row>
        <row r="341">
          <cell r="A341" t="str">
            <v>3311005200121</v>
          </cell>
          <cell r="B341" t="str">
            <v>Reposición Sistema de Telefoní</v>
          </cell>
          <cell r="C341">
            <v>18836000000</v>
          </cell>
          <cell r="D341">
            <v>0</v>
          </cell>
          <cell r="E341">
            <v>-18836000000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A342" t="str">
            <v>3311005200122</v>
          </cell>
          <cell r="B342" t="str">
            <v>Ampliación Redes de Telecomuni</v>
          </cell>
          <cell r="C342">
            <v>20000000000</v>
          </cell>
          <cell r="D342">
            <v>0</v>
          </cell>
          <cell r="E342">
            <v>-10551424537.63</v>
          </cell>
          <cell r="F342">
            <v>9448575462.37</v>
          </cell>
          <cell r="G342">
            <v>0</v>
          </cell>
          <cell r="H342">
            <v>9448575462.37</v>
          </cell>
          <cell r="I342">
            <v>0</v>
          </cell>
          <cell r="J342">
            <v>2017646866</v>
          </cell>
          <cell r="K342">
            <v>6757164840.33</v>
          </cell>
          <cell r="L342">
            <v>9448575462.37</v>
          </cell>
          <cell r="M342">
            <v>9448575462.37</v>
          </cell>
          <cell r="N342">
            <v>2691410622.04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3311005200123</v>
          </cell>
          <cell r="B343" t="str">
            <v>Reposición de líneas</v>
          </cell>
          <cell r="C343">
            <v>24498000000</v>
          </cell>
          <cell r="D343">
            <v>0</v>
          </cell>
          <cell r="E343">
            <v>-15351557403.19</v>
          </cell>
          <cell r="F343">
            <v>9146442596.81</v>
          </cell>
          <cell r="G343">
            <v>2313181900.01</v>
          </cell>
          <cell r="H343">
            <v>9146442596.81</v>
          </cell>
          <cell r="I343">
            <v>0</v>
          </cell>
          <cell r="J343">
            <v>494304661.7</v>
          </cell>
          <cell r="K343">
            <v>1121843262.56</v>
          </cell>
          <cell r="L343">
            <v>9146442596.81</v>
          </cell>
          <cell r="M343">
            <v>9146442596.81</v>
          </cell>
          <cell r="N343">
            <v>8024599334.25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A344" t="str">
            <v>33110052002</v>
          </cell>
          <cell r="B344" t="str">
            <v>NUEVOS SERVICIOS</v>
          </cell>
          <cell r="C344">
            <v>144785600000</v>
          </cell>
          <cell r="D344">
            <v>0</v>
          </cell>
          <cell r="E344">
            <v>-125682236741.64</v>
          </cell>
          <cell r="F344">
            <v>19103363258.36</v>
          </cell>
          <cell r="G344">
            <v>953699000</v>
          </cell>
          <cell r="H344">
            <v>14997210884.36</v>
          </cell>
          <cell r="I344">
            <v>4106152374</v>
          </cell>
          <cell r="J344">
            <v>1308880574</v>
          </cell>
          <cell r="K344">
            <v>6694547175.33</v>
          </cell>
          <cell r="L344">
            <v>19103363258.36</v>
          </cell>
          <cell r="M344">
            <v>19103363258.36</v>
          </cell>
          <cell r="N344">
            <v>8302663709.03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5">
          <cell r="A345" t="str">
            <v>3311005200201</v>
          </cell>
          <cell r="B345" t="str">
            <v>Internet Inalámbrico (WAP - SM</v>
          </cell>
          <cell r="C345">
            <v>250000000</v>
          </cell>
          <cell r="D345">
            <v>0</v>
          </cell>
          <cell r="E345">
            <v>-250000000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46">
          <cell r="A346" t="str">
            <v>3311005200202</v>
          </cell>
          <cell r="B346" t="str">
            <v>Mensajería Unificada</v>
          </cell>
          <cell r="C346">
            <v>288000000</v>
          </cell>
          <cell r="D346">
            <v>0</v>
          </cell>
          <cell r="E346">
            <v>-288000000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A347" t="str">
            <v>3311005200203</v>
          </cell>
          <cell r="B347" t="str">
            <v>Directorio Comercial</v>
          </cell>
          <cell r="C347">
            <v>450000000</v>
          </cell>
          <cell r="D347">
            <v>0</v>
          </cell>
          <cell r="E347">
            <v>-375316880</v>
          </cell>
          <cell r="F347">
            <v>74683120</v>
          </cell>
          <cell r="G347">
            <v>0</v>
          </cell>
          <cell r="H347">
            <v>74683120</v>
          </cell>
          <cell r="I347">
            <v>0</v>
          </cell>
          <cell r="J347">
            <v>0</v>
          </cell>
          <cell r="K347">
            <v>74683120</v>
          </cell>
          <cell r="L347">
            <v>74683120</v>
          </cell>
          <cell r="M347">
            <v>74683120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A348" t="str">
            <v>3311005200204</v>
          </cell>
          <cell r="B348" t="str">
            <v>Aplication Service Provider (A</v>
          </cell>
          <cell r="C348">
            <v>958000000</v>
          </cell>
          <cell r="D348">
            <v>0</v>
          </cell>
          <cell r="E348">
            <v>-958000000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A349" t="str">
            <v>3311005200205</v>
          </cell>
          <cell r="B349" t="str">
            <v>Equipos CPE's</v>
          </cell>
          <cell r="C349">
            <v>1025000000</v>
          </cell>
          <cell r="D349">
            <v>0</v>
          </cell>
          <cell r="E349">
            <v>-1025000000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A350" t="str">
            <v>3311005200206</v>
          </cell>
          <cell r="B350" t="str">
            <v>Consolidado Portal</v>
          </cell>
          <cell r="C350">
            <v>1055000000</v>
          </cell>
          <cell r="D350">
            <v>0</v>
          </cell>
          <cell r="E350">
            <v>-1055000000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A351" t="str">
            <v>3311005200207</v>
          </cell>
          <cell r="B351" t="str">
            <v>Backbone</v>
          </cell>
          <cell r="C351">
            <v>1587000000</v>
          </cell>
          <cell r="D351">
            <v>0</v>
          </cell>
          <cell r="E351">
            <v>-1213933797</v>
          </cell>
          <cell r="F351">
            <v>373066203</v>
          </cell>
          <cell r="G351">
            <v>0</v>
          </cell>
          <cell r="H351">
            <v>373066203</v>
          </cell>
          <cell r="I351">
            <v>0</v>
          </cell>
          <cell r="J351">
            <v>0</v>
          </cell>
          <cell r="K351">
            <v>0</v>
          </cell>
          <cell r="L351">
            <v>373066203</v>
          </cell>
          <cell r="M351">
            <v>373066203</v>
          </cell>
          <cell r="N351">
            <v>373066203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A352" t="str">
            <v>3311005200208</v>
          </cell>
          <cell r="B352" t="str">
            <v>Aplicaciones de Gestión</v>
          </cell>
          <cell r="C352">
            <v>1679000000</v>
          </cell>
          <cell r="D352">
            <v>0</v>
          </cell>
          <cell r="E352">
            <v>-1679000000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A353" t="str">
            <v>3311005200209</v>
          </cell>
          <cell r="B353" t="str">
            <v>Planes de Contingencia y Mejor</v>
          </cell>
          <cell r="C353">
            <v>2317000000</v>
          </cell>
          <cell r="D353">
            <v>0</v>
          </cell>
          <cell r="E353">
            <v>-2310000000</v>
          </cell>
          <cell r="F353">
            <v>7000000</v>
          </cell>
          <cell r="G353">
            <v>0</v>
          </cell>
          <cell r="H353">
            <v>7000000</v>
          </cell>
          <cell r="I353">
            <v>0</v>
          </cell>
          <cell r="J353">
            <v>0</v>
          </cell>
          <cell r="K353">
            <v>5870724</v>
          </cell>
          <cell r="L353">
            <v>7000000</v>
          </cell>
          <cell r="M353">
            <v>7000000</v>
          </cell>
          <cell r="N353">
            <v>1129276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A354" t="str">
            <v>3311005200210</v>
          </cell>
          <cell r="B354" t="str">
            <v>Telefonía Inalámbrica Sumapaz</v>
          </cell>
          <cell r="C354">
            <v>2350000000</v>
          </cell>
          <cell r="D354">
            <v>0</v>
          </cell>
          <cell r="E354">
            <v>-2350000000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A355" t="str">
            <v>3311005200211</v>
          </cell>
          <cell r="B355" t="str">
            <v>Servicios Ciudadanos sobre Int</v>
          </cell>
          <cell r="C355">
            <v>2449000000</v>
          </cell>
          <cell r="D355">
            <v>0</v>
          </cell>
          <cell r="E355">
            <v>-2449000000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A356" t="str">
            <v>3311005200212</v>
          </cell>
          <cell r="B356" t="str">
            <v>Ampliación Cobertura con Red P</v>
          </cell>
          <cell r="C356">
            <v>2459000000</v>
          </cell>
          <cell r="D356">
            <v>0</v>
          </cell>
          <cell r="E356">
            <v>-2459000000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A357" t="str">
            <v>3311005200213</v>
          </cell>
          <cell r="B357" t="str">
            <v>Red Conmutación Larga Distanci</v>
          </cell>
          <cell r="C357">
            <v>2647000000</v>
          </cell>
          <cell r="D357">
            <v>0</v>
          </cell>
          <cell r="E357">
            <v>-2647000000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A358" t="str">
            <v>3311005200214</v>
          </cell>
          <cell r="B358" t="str">
            <v>LMDS</v>
          </cell>
          <cell r="C358">
            <v>2806000000</v>
          </cell>
          <cell r="D358">
            <v>0</v>
          </cell>
          <cell r="E358">
            <v>-2806000000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A359" t="str">
            <v>3311005200215</v>
          </cell>
          <cell r="B359" t="str">
            <v>Seguridad</v>
          </cell>
          <cell r="C359">
            <v>3499000000</v>
          </cell>
          <cell r="D359">
            <v>0</v>
          </cell>
          <cell r="E359">
            <v>-3499000000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A360" t="str">
            <v>3311005200216</v>
          </cell>
          <cell r="B360" t="str">
            <v>Ampliación Cable Maya 1</v>
          </cell>
          <cell r="C360">
            <v>3775000000</v>
          </cell>
          <cell r="D360">
            <v>0</v>
          </cell>
          <cell r="E360">
            <v>-3775000000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A361" t="str">
            <v>3311005200217</v>
          </cell>
          <cell r="B361" t="str">
            <v>Proyecto Alianza Fase III</v>
          </cell>
          <cell r="C361">
            <v>3955600000</v>
          </cell>
          <cell r="D361">
            <v>0</v>
          </cell>
          <cell r="E361">
            <v>-3955600000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A362" t="str">
            <v>3311005200218</v>
          </cell>
          <cell r="B362" t="str">
            <v>Bussiness to Bussiness</v>
          </cell>
          <cell r="C362">
            <v>4150000000</v>
          </cell>
          <cell r="D362">
            <v>0</v>
          </cell>
          <cell r="E362">
            <v>-3530771700</v>
          </cell>
          <cell r="F362">
            <v>619228300</v>
          </cell>
          <cell r="G362">
            <v>0</v>
          </cell>
          <cell r="H362">
            <v>619228300</v>
          </cell>
          <cell r="I362">
            <v>0</v>
          </cell>
          <cell r="J362">
            <v>0</v>
          </cell>
          <cell r="K362">
            <v>619228300</v>
          </cell>
          <cell r="L362">
            <v>619228300</v>
          </cell>
          <cell r="M362">
            <v>619228300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A363" t="str">
            <v>3311005200219</v>
          </cell>
          <cell r="B363" t="str">
            <v>Internet Service Provider ISP</v>
          </cell>
          <cell r="C363">
            <v>4176000000</v>
          </cell>
          <cell r="D363">
            <v>0</v>
          </cell>
          <cell r="E363">
            <v>-4176000000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A364" t="str">
            <v>3311005200220</v>
          </cell>
          <cell r="B364" t="str">
            <v>Valor Agregado</v>
          </cell>
          <cell r="C364">
            <v>5025000000</v>
          </cell>
          <cell r="D364">
            <v>0</v>
          </cell>
          <cell r="E364">
            <v>33698784</v>
          </cell>
          <cell r="F364">
            <v>5058698784</v>
          </cell>
          <cell r="G364">
            <v>453699000</v>
          </cell>
          <cell r="H364">
            <v>2973699000</v>
          </cell>
          <cell r="I364">
            <v>2084999784</v>
          </cell>
          <cell r="J364">
            <v>316673300</v>
          </cell>
          <cell r="K364">
            <v>1528952553.51</v>
          </cell>
          <cell r="L364">
            <v>5058698784</v>
          </cell>
          <cell r="M364">
            <v>5058698784</v>
          </cell>
          <cell r="N364">
            <v>1444746446.49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A365" t="str">
            <v>3311005200221</v>
          </cell>
          <cell r="B365" t="str">
            <v>Compresores de Voz y Datos Int</v>
          </cell>
          <cell r="C365">
            <v>5039000000</v>
          </cell>
          <cell r="D365">
            <v>0</v>
          </cell>
          <cell r="E365">
            <v>-5039000000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A366" t="str">
            <v>3311005200222</v>
          </cell>
          <cell r="B366" t="str">
            <v>Red de Transmisión</v>
          </cell>
          <cell r="C366">
            <v>8406000000</v>
          </cell>
          <cell r="D366">
            <v>0</v>
          </cell>
          <cell r="E366">
            <v>-7484650000</v>
          </cell>
          <cell r="F366">
            <v>921350000</v>
          </cell>
          <cell r="G366">
            <v>0</v>
          </cell>
          <cell r="H366">
            <v>921350000</v>
          </cell>
          <cell r="I366">
            <v>0</v>
          </cell>
          <cell r="J366">
            <v>45519234</v>
          </cell>
          <cell r="K366">
            <v>290270466</v>
          </cell>
          <cell r="L366">
            <v>921350000</v>
          </cell>
          <cell r="M366">
            <v>921350000</v>
          </cell>
          <cell r="N366">
            <v>631079534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A367" t="str">
            <v>3311005200223</v>
          </cell>
          <cell r="B367" t="str">
            <v>Red Multiservicios ATM - Acces</v>
          </cell>
          <cell r="C367">
            <v>14400000000</v>
          </cell>
          <cell r="D367">
            <v>0</v>
          </cell>
          <cell r="E367">
            <v>-8940647410</v>
          </cell>
          <cell r="F367">
            <v>5459352590</v>
          </cell>
          <cell r="G367">
            <v>500000000</v>
          </cell>
          <cell r="H367">
            <v>3438200000</v>
          </cell>
          <cell r="I367">
            <v>2021152590</v>
          </cell>
          <cell r="J367">
            <v>0</v>
          </cell>
          <cell r="K367">
            <v>1008193797.82</v>
          </cell>
          <cell r="L367">
            <v>5459352590</v>
          </cell>
          <cell r="M367">
            <v>5459352590</v>
          </cell>
          <cell r="N367">
            <v>2430006202.18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A368" t="str">
            <v>3311005200224</v>
          </cell>
          <cell r="B368" t="str">
            <v>Soluciones Ultima Milla</v>
          </cell>
          <cell r="C368">
            <v>14407000000</v>
          </cell>
          <cell r="D368">
            <v>0</v>
          </cell>
          <cell r="E368">
            <v>-14407000000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A369" t="str">
            <v>3311005200225</v>
          </cell>
          <cell r="B369" t="str">
            <v>Ampliacion Red de L.D.</v>
          </cell>
          <cell r="C369">
            <v>16802000000</v>
          </cell>
          <cell r="D369">
            <v>0</v>
          </cell>
          <cell r="E369">
            <v>-11022015738.64</v>
          </cell>
          <cell r="F369">
            <v>5779984261.36</v>
          </cell>
          <cell r="G369">
            <v>0</v>
          </cell>
          <cell r="H369">
            <v>5779984261.36</v>
          </cell>
          <cell r="I369">
            <v>0</v>
          </cell>
          <cell r="J369">
            <v>946688040</v>
          </cell>
          <cell r="K369">
            <v>2377167814</v>
          </cell>
          <cell r="L369">
            <v>5779984261.36</v>
          </cell>
          <cell r="M369">
            <v>5779984261.36</v>
          </cell>
          <cell r="N369">
            <v>3402816447.36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A370" t="str">
            <v>3311005200226</v>
          </cell>
          <cell r="B370" t="str">
            <v>PCS - Servicios de Telecomunic</v>
          </cell>
          <cell r="C370">
            <v>38831000000</v>
          </cell>
          <cell r="D370">
            <v>0</v>
          </cell>
          <cell r="E370">
            <v>-38021000000</v>
          </cell>
          <cell r="F370">
            <v>810000000</v>
          </cell>
          <cell r="G370">
            <v>0</v>
          </cell>
          <cell r="H370">
            <v>810000000</v>
          </cell>
          <cell r="I370">
            <v>0</v>
          </cell>
          <cell r="J370">
            <v>0</v>
          </cell>
          <cell r="K370">
            <v>790180400</v>
          </cell>
          <cell r="L370">
            <v>810000000</v>
          </cell>
          <cell r="M370">
            <v>810000000</v>
          </cell>
          <cell r="N370">
            <v>19819600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A371" t="str">
            <v>3311007</v>
          </cell>
          <cell r="B371" t="str">
            <v>EFICIENCIA INSTITUCIONAL</v>
          </cell>
          <cell r="C371">
            <v>53763400000</v>
          </cell>
          <cell r="D371">
            <v>0</v>
          </cell>
          <cell r="E371">
            <v>-47327621495.7</v>
          </cell>
          <cell r="F371">
            <v>6435778504.3</v>
          </cell>
          <cell r="G371">
            <v>59361000</v>
          </cell>
          <cell r="H371">
            <v>5138934469.3</v>
          </cell>
          <cell r="I371">
            <v>1296844035</v>
          </cell>
          <cell r="J371">
            <v>77304133</v>
          </cell>
          <cell r="K371">
            <v>2767685574.32</v>
          </cell>
          <cell r="L371">
            <v>6435778504.3</v>
          </cell>
          <cell r="M371">
            <v>6435778504.3</v>
          </cell>
          <cell r="N371">
            <v>2371248894.98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A372" t="str">
            <v>331100727</v>
          </cell>
          <cell r="B372" t="str">
            <v>MOD.FORT.GESTION PUBLICA</v>
          </cell>
          <cell r="C372">
            <v>53763400000</v>
          </cell>
          <cell r="D372">
            <v>0</v>
          </cell>
          <cell r="E372">
            <v>-47327621495.7</v>
          </cell>
          <cell r="F372">
            <v>6435778504.3</v>
          </cell>
          <cell r="G372">
            <v>59361000</v>
          </cell>
          <cell r="H372">
            <v>5138934469.3</v>
          </cell>
          <cell r="I372">
            <v>1296844035</v>
          </cell>
          <cell r="J372">
            <v>77304133</v>
          </cell>
          <cell r="K372">
            <v>2767685574.32</v>
          </cell>
          <cell r="L372">
            <v>6435778504.3</v>
          </cell>
          <cell r="M372">
            <v>6435778504.3</v>
          </cell>
          <cell r="N372">
            <v>2371248894.98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A373" t="str">
            <v>33110072701</v>
          </cell>
          <cell r="B373" t="str">
            <v>GESTION EMPRESARIAL</v>
          </cell>
          <cell r="C373">
            <v>53763400000</v>
          </cell>
          <cell r="D373">
            <v>0</v>
          </cell>
          <cell r="E373">
            <v>-47327621495.7</v>
          </cell>
          <cell r="F373">
            <v>6435778504.3</v>
          </cell>
          <cell r="G373">
            <v>59361000</v>
          </cell>
          <cell r="H373">
            <v>5138934469.3</v>
          </cell>
          <cell r="I373">
            <v>1296844035</v>
          </cell>
          <cell r="J373">
            <v>77304133</v>
          </cell>
          <cell r="K373">
            <v>2767685574.32</v>
          </cell>
          <cell r="L373">
            <v>6435778504.3</v>
          </cell>
          <cell r="M373">
            <v>6435778504.3</v>
          </cell>
          <cell r="N373">
            <v>2371248894.98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A374" t="str">
            <v>3311007270101</v>
          </cell>
          <cell r="B374" t="str">
            <v>Optimización de la Página Web</v>
          </cell>
          <cell r="C374">
            <v>174000000</v>
          </cell>
          <cell r="D374">
            <v>0</v>
          </cell>
          <cell r="E374">
            <v>-174000000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A375" t="str">
            <v>3311007270102</v>
          </cell>
          <cell r="B375" t="str">
            <v>Software de Modelo de Gestión</v>
          </cell>
          <cell r="C375">
            <v>200000000</v>
          </cell>
          <cell r="D375">
            <v>0</v>
          </cell>
          <cell r="E375">
            <v>-200000000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A376" t="str">
            <v>3311007270103</v>
          </cell>
          <cell r="B376" t="str">
            <v>Planificación de Requerimiento</v>
          </cell>
          <cell r="C376">
            <v>513000000</v>
          </cell>
          <cell r="D376">
            <v>0</v>
          </cell>
          <cell r="E376">
            <v>-271666667</v>
          </cell>
          <cell r="F376">
            <v>241333333</v>
          </cell>
          <cell r="G376">
            <v>0</v>
          </cell>
          <cell r="H376">
            <v>241333333</v>
          </cell>
          <cell r="I376">
            <v>0</v>
          </cell>
          <cell r="J376">
            <v>60333333</v>
          </cell>
          <cell r="K376">
            <v>60333333</v>
          </cell>
          <cell r="L376">
            <v>241333333</v>
          </cell>
          <cell r="M376">
            <v>241333333</v>
          </cell>
          <cell r="N376">
            <v>181000000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A377" t="str">
            <v>3311007270104</v>
          </cell>
          <cell r="B377" t="str">
            <v>Seguridad Informática</v>
          </cell>
          <cell r="C377">
            <v>742000000</v>
          </cell>
          <cell r="D377">
            <v>0</v>
          </cell>
          <cell r="E377">
            <v>-732720000</v>
          </cell>
          <cell r="F377">
            <v>9280000</v>
          </cell>
          <cell r="G377">
            <v>0</v>
          </cell>
          <cell r="H377">
            <v>9280000</v>
          </cell>
          <cell r="I377">
            <v>0</v>
          </cell>
          <cell r="J377">
            <v>0</v>
          </cell>
          <cell r="K377">
            <v>0</v>
          </cell>
          <cell r="L377">
            <v>9280000</v>
          </cell>
          <cell r="M377">
            <v>9280000</v>
          </cell>
          <cell r="N377">
            <v>9280000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A378" t="str">
            <v>3311007270105</v>
          </cell>
          <cell r="B378" t="str">
            <v>Gestión Unificada de Plataform</v>
          </cell>
          <cell r="C378">
            <v>995000000</v>
          </cell>
          <cell r="D378">
            <v>0</v>
          </cell>
          <cell r="E378">
            <v>-995000000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A379" t="str">
            <v>3311007270106</v>
          </cell>
          <cell r="B379" t="str">
            <v>Manejo Documental Fase II</v>
          </cell>
          <cell r="C379">
            <v>1207000000</v>
          </cell>
          <cell r="D379">
            <v>0</v>
          </cell>
          <cell r="E379">
            <v>-1199238400</v>
          </cell>
          <cell r="F379">
            <v>7761600</v>
          </cell>
          <cell r="G379">
            <v>0</v>
          </cell>
          <cell r="H379">
            <v>7761600</v>
          </cell>
          <cell r="I379">
            <v>0</v>
          </cell>
          <cell r="J379">
            <v>0</v>
          </cell>
          <cell r="K379">
            <v>0</v>
          </cell>
          <cell r="L379">
            <v>7761600</v>
          </cell>
          <cell r="M379">
            <v>7761600</v>
          </cell>
          <cell r="N379">
            <v>7761600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A380" t="str">
            <v>3311007270107</v>
          </cell>
          <cell r="B380" t="str">
            <v>Creación de Ambientes</v>
          </cell>
          <cell r="C380">
            <v>1261000000</v>
          </cell>
          <cell r="D380">
            <v>0</v>
          </cell>
          <cell r="E380">
            <v>-1261000000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A381" t="str">
            <v>3311007270108</v>
          </cell>
          <cell r="B381" t="str">
            <v>Ofimática - Especializadas</v>
          </cell>
          <cell r="C381">
            <v>1516000000</v>
          </cell>
          <cell r="D381">
            <v>0</v>
          </cell>
          <cell r="E381">
            <v>-1211097175</v>
          </cell>
          <cell r="F381">
            <v>304902825</v>
          </cell>
          <cell r="G381">
            <v>0</v>
          </cell>
          <cell r="H381">
            <v>304902825</v>
          </cell>
          <cell r="I381">
            <v>0</v>
          </cell>
          <cell r="J381">
            <v>16970800</v>
          </cell>
          <cell r="K381">
            <v>281477744.55</v>
          </cell>
          <cell r="L381">
            <v>304902825</v>
          </cell>
          <cell r="M381">
            <v>304902825</v>
          </cell>
          <cell r="N381">
            <v>23425080.45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A382" t="str">
            <v>3311007270109</v>
          </cell>
          <cell r="B382" t="str">
            <v>Sistema de Control de Fraudes</v>
          </cell>
          <cell r="C382">
            <v>1718400000</v>
          </cell>
          <cell r="D382">
            <v>0</v>
          </cell>
          <cell r="E382">
            <v>-298038715</v>
          </cell>
          <cell r="F382">
            <v>1420361285</v>
          </cell>
          <cell r="G382">
            <v>59361000</v>
          </cell>
          <cell r="H382">
            <v>1420361000</v>
          </cell>
          <cell r="I382">
            <v>285</v>
          </cell>
          <cell r="J382">
            <v>0</v>
          </cell>
          <cell r="K382">
            <v>417991813.6</v>
          </cell>
          <cell r="L382">
            <v>1420361285</v>
          </cell>
          <cell r="M382">
            <v>1420361285</v>
          </cell>
          <cell r="N382">
            <v>1002369186.4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A383" t="str">
            <v>3311007270110</v>
          </cell>
          <cell r="B383" t="str">
            <v>Seguridad Corporativa</v>
          </cell>
          <cell r="C383">
            <v>2000000000</v>
          </cell>
          <cell r="D383">
            <v>0</v>
          </cell>
          <cell r="E383">
            <v>-2000000000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A384" t="str">
            <v>3311007270111</v>
          </cell>
          <cell r="B384" t="str">
            <v>Inventario de Redes de Planta</v>
          </cell>
          <cell r="C384">
            <v>2799000000</v>
          </cell>
          <cell r="D384">
            <v>0</v>
          </cell>
          <cell r="E384">
            <v>-2799000000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A385" t="str">
            <v>3311007270112</v>
          </cell>
          <cell r="B385" t="str">
            <v>Data Ware House Fase III y IV</v>
          </cell>
          <cell r="C385">
            <v>2954000000</v>
          </cell>
          <cell r="D385">
            <v>0</v>
          </cell>
          <cell r="E385">
            <v>-902856250</v>
          </cell>
          <cell r="F385">
            <v>2051143750</v>
          </cell>
          <cell r="G385">
            <v>0</v>
          </cell>
          <cell r="H385">
            <v>1375300000</v>
          </cell>
          <cell r="I385">
            <v>675843750</v>
          </cell>
          <cell r="J385">
            <v>0</v>
          </cell>
          <cell r="K385">
            <v>1148185439</v>
          </cell>
          <cell r="L385">
            <v>2051143750</v>
          </cell>
          <cell r="M385">
            <v>2051143750</v>
          </cell>
          <cell r="N385">
            <v>227114561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A386" t="str">
            <v>3311007270113</v>
          </cell>
          <cell r="B386" t="str">
            <v>Fase II Centro de Gestion</v>
          </cell>
          <cell r="C386">
            <v>3000000000</v>
          </cell>
          <cell r="D386">
            <v>0</v>
          </cell>
          <cell r="E386">
            <v>-3000000000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A387" t="str">
            <v>3311007270114</v>
          </cell>
          <cell r="B387" t="str">
            <v>Reingenieria en Servicio al Cl</v>
          </cell>
          <cell r="C387">
            <v>4500000000</v>
          </cell>
          <cell r="D387">
            <v>0</v>
          </cell>
          <cell r="E387">
            <v>-4491138800</v>
          </cell>
          <cell r="F387">
            <v>8861200</v>
          </cell>
          <cell r="G387">
            <v>0</v>
          </cell>
          <cell r="H387">
            <v>8861200</v>
          </cell>
          <cell r="I387">
            <v>0</v>
          </cell>
          <cell r="J387">
            <v>0</v>
          </cell>
          <cell r="K387">
            <v>8861200</v>
          </cell>
          <cell r="L387">
            <v>8861200</v>
          </cell>
          <cell r="M387">
            <v>8861200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A388" t="str">
            <v>3311007270115</v>
          </cell>
          <cell r="B388" t="str">
            <v>Sistema de Recoleccion de Dato</v>
          </cell>
          <cell r="C388">
            <v>4863000000</v>
          </cell>
          <cell r="D388">
            <v>0</v>
          </cell>
          <cell r="E388">
            <v>-2961000000</v>
          </cell>
          <cell r="F388">
            <v>1902000000</v>
          </cell>
          <cell r="G388">
            <v>0</v>
          </cell>
          <cell r="H388">
            <v>1281000000</v>
          </cell>
          <cell r="I388">
            <v>621000000</v>
          </cell>
          <cell r="J388">
            <v>0</v>
          </cell>
          <cell r="K388">
            <v>653721610.94</v>
          </cell>
          <cell r="L388">
            <v>1902000000</v>
          </cell>
          <cell r="M388">
            <v>1902000000</v>
          </cell>
          <cell r="N388">
            <v>627278389.06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A389" t="str">
            <v>3311007270116</v>
          </cell>
          <cell r="B389" t="str">
            <v>Centro de Atencion Personaliza</v>
          </cell>
          <cell r="C389">
            <v>5000000000</v>
          </cell>
          <cell r="D389">
            <v>0</v>
          </cell>
          <cell r="E389">
            <v>-5000000000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A390" t="str">
            <v>3311007270117</v>
          </cell>
          <cell r="B390" t="str">
            <v>Integracion de Aplicaciones Fa</v>
          </cell>
          <cell r="C390">
            <v>5031000000</v>
          </cell>
          <cell r="D390">
            <v>0</v>
          </cell>
          <cell r="E390">
            <v>-5031000000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A391" t="str">
            <v>3311007270118</v>
          </cell>
          <cell r="B391" t="str">
            <v>Capacity Planning</v>
          </cell>
          <cell r="C391">
            <v>7094000000</v>
          </cell>
          <cell r="D391">
            <v>0</v>
          </cell>
          <cell r="E391">
            <v>-6603865488.7</v>
          </cell>
          <cell r="F391">
            <v>490134511.3</v>
          </cell>
          <cell r="G391">
            <v>0</v>
          </cell>
          <cell r="H391">
            <v>490134511.3</v>
          </cell>
          <cell r="I391">
            <v>0</v>
          </cell>
          <cell r="J391">
            <v>0</v>
          </cell>
          <cell r="K391">
            <v>197114433.23</v>
          </cell>
          <cell r="L391">
            <v>490134511.3</v>
          </cell>
          <cell r="M391">
            <v>490134511.3</v>
          </cell>
          <cell r="N391">
            <v>293020078.07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A392" t="str">
            <v>3311007270119</v>
          </cell>
          <cell r="B392" t="str">
            <v>Desarrollo de Sistemas de Pago</v>
          </cell>
          <cell r="C392">
            <v>8196000000</v>
          </cell>
          <cell r="D392">
            <v>0</v>
          </cell>
          <cell r="E392">
            <v>-8196000000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A393" t="str">
            <v>33111</v>
          </cell>
          <cell r="B393" t="str">
            <v>BOGOTA PARA VIVIR TODOS DEL MI</v>
          </cell>
          <cell r="C393">
            <v>0</v>
          </cell>
          <cell r="D393">
            <v>-2088893067.15</v>
          </cell>
          <cell r="E393">
            <v>258467493919.87</v>
          </cell>
          <cell r="F393">
            <v>258467493919.87</v>
          </cell>
          <cell r="G393">
            <v>99188926932.85</v>
          </cell>
          <cell r="H393">
            <v>99188926932.85</v>
          </cell>
          <cell r="I393">
            <v>159278566987.02</v>
          </cell>
          <cell r="J393">
            <v>5458447613.67</v>
          </cell>
          <cell r="K393">
            <v>5458447613.67</v>
          </cell>
          <cell r="L393">
            <v>24680481398.69</v>
          </cell>
          <cell r="M393">
            <v>24680481398.69</v>
          </cell>
          <cell r="N393">
            <v>93730479319.18</v>
          </cell>
          <cell r="O393">
            <v>205506912521.18</v>
          </cell>
          <cell r="P393">
            <v>77401458837.23</v>
          </cell>
          <cell r="Q393">
            <v>16062070903.91</v>
          </cell>
          <cell r="R393">
            <v>-72831700000</v>
          </cell>
        </row>
        <row r="394">
          <cell r="A394" t="str">
            <v>3311102</v>
          </cell>
          <cell r="B394" t="str">
            <v>PRODUCTIVIDAD</v>
          </cell>
          <cell r="C394">
            <v>0</v>
          </cell>
          <cell r="D394">
            <v>-2088893067.15</v>
          </cell>
          <cell r="E394">
            <v>207763869618.7</v>
          </cell>
          <cell r="F394">
            <v>207763869618.7</v>
          </cell>
          <cell r="G394">
            <v>81703701932.85</v>
          </cell>
          <cell r="H394">
            <v>81703701932.85</v>
          </cell>
          <cell r="I394">
            <v>126060167685.85</v>
          </cell>
          <cell r="J394">
            <v>324336202.67</v>
          </cell>
          <cell r="K394">
            <v>324336202.67</v>
          </cell>
          <cell r="L394">
            <v>17685975502.2</v>
          </cell>
          <cell r="M394">
            <v>17685975502.2</v>
          </cell>
          <cell r="N394">
            <v>81379365730.18</v>
          </cell>
          <cell r="O394">
            <v>166919894116.5</v>
          </cell>
          <cell r="P394">
            <v>59202079895.72</v>
          </cell>
          <cell r="Q394">
            <v>14572569358.72</v>
          </cell>
          <cell r="R394">
            <v>-60031900000</v>
          </cell>
        </row>
        <row r="395">
          <cell r="A395" t="str">
            <v>331110208</v>
          </cell>
          <cell r="B395" t="str">
            <v>PROSPERIDAD COLECTIVA</v>
          </cell>
          <cell r="C395">
            <v>0</v>
          </cell>
          <cell r="D395">
            <v>0</v>
          </cell>
          <cell r="E395">
            <v>27929973593</v>
          </cell>
          <cell r="F395">
            <v>27929973593</v>
          </cell>
          <cell r="G395">
            <v>8501390000</v>
          </cell>
          <cell r="H395">
            <v>8501390000</v>
          </cell>
          <cell r="I395">
            <v>19428583593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8501390000</v>
          </cell>
          <cell r="O395">
            <v>25480973593</v>
          </cell>
          <cell r="P395">
            <v>10856015226.27</v>
          </cell>
          <cell r="Q395">
            <v>0</v>
          </cell>
          <cell r="R395">
            <v>-3791700000</v>
          </cell>
        </row>
        <row r="396">
          <cell r="A396" t="str">
            <v>3311102081</v>
          </cell>
          <cell r="B396" t="str">
            <v>DESARROLLO DE NUEVOS NEGOCIOS</v>
          </cell>
          <cell r="C396">
            <v>0</v>
          </cell>
          <cell r="D396">
            <v>0</v>
          </cell>
          <cell r="E396">
            <v>27929973593</v>
          </cell>
          <cell r="F396">
            <v>27929973593</v>
          </cell>
          <cell r="G396">
            <v>8501390000</v>
          </cell>
          <cell r="H396">
            <v>8501390000</v>
          </cell>
          <cell r="I396">
            <v>19428583593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8501390000</v>
          </cell>
          <cell r="O396">
            <v>25480973593</v>
          </cell>
          <cell r="P396">
            <v>10856015226.27</v>
          </cell>
          <cell r="Q396">
            <v>0</v>
          </cell>
          <cell r="R396">
            <v>-3791700000</v>
          </cell>
        </row>
        <row r="397">
          <cell r="A397" t="str">
            <v>3311102081001</v>
          </cell>
          <cell r="B397" t="str">
            <v>Plataforma ISP</v>
          </cell>
          <cell r="C397">
            <v>0</v>
          </cell>
          <cell r="D397">
            <v>0</v>
          </cell>
          <cell r="E397">
            <v>9171000000</v>
          </cell>
          <cell r="F397">
            <v>9171000000</v>
          </cell>
          <cell r="G397">
            <v>0</v>
          </cell>
          <cell r="H397">
            <v>0</v>
          </cell>
          <cell r="I397">
            <v>9171000000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9171000000</v>
          </cell>
          <cell r="P397">
            <v>3612500000</v>
          </cell>
          <cell r="Q397">
            <v>0</v>
          </cell>
          <cell r="R397">
            <v>-1000000000</v>
          </cell>
        </row>
        <row r="398">
          <cell r="A398" t="str">
            <v>3311102081002</v>
          </cell>
          <cell r="B398" t="str">
            <v>Directorio Comercial</v>
          </cell>
          <cell r="C398">
            <v>0</v>
          </cell>
          <cell r="D398">
            <v>0</v>
          </cell>
          <cell r="E398">
            <v>275316880</v>
          </cell>
          <cell r="F398">
            <v>275316880</v>
          </cell>
          <cell r="G398">
            <v>255317000</v>
          </cell>
          <cell r="H398">
            <v>255317000</v>
          </cell>
          <cell r="I398">
            <v>19999880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255317000</v>
          </cell>
          <cell r="O398">
            <v>275316880</v>
          </cell>
          <cell r="P398">
            <v>157500000</v>
          </cell>
          <cell r="Q398">
            <v>0</v>
          </cell>
          <cell r="R398">
            <v>0</v>
          </cell>
        </row>
        <row r="399">
          <cell r="A399" t="str">
            <v>3311102081003</v>
          </cell>
          <cell r="B399" t="str">
            <v>Equipos CPE's</v>
          </cell>
          <cell r="C399">
            <v>0</v>
          </cell>
          <cell r="D399">
            <v>0</v>
          </cell>
          <cell r="E399">
            <v>1025000000</v>
          </cell>
          <cell r="F399">
            <v>1025000000</v>
          </cell>
          <cell r="G399">
            <v>684000000</v>
          </cell>
          <cell r="H399">
            <v>684000000</v>
          </cell>
          <cell r="I399">
            <v>341000000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684000000</v>
          </cell>
          <cell r="O399">
            <v>1025000000</v>
          </cell>
          <cell r="P399">
            <v>1000000000</v>
          </cell>
          <cell r="Q399">
            <v>0</v>
          </cell>
          <cell r="R399">
            <v>0</v>
          </cell>
        </row>
        <row r="400">
          <cell r="A400" t="str">
            <v>3311102081004</v>
          </cell>
          <cell r="B400" t="str">
            <v>Consolidado Portal</v>
          </cell>
          <cell r="C400">
            <v>0</v>
          </cell>
          <cell r="D400">
            <v>0</v>
          </cell>
          <cell r="E400">
            <v>1229000000</v>
          </cell>
          <cell r="F400">
            <v>1229000000</v>
          </cell>
          <cell r="G400">
            <v>991000000</v>
          </cell>
          <cell r="H400">
            <v>991000000</v>
          </cell>
          <cell r="I400">
            <v>238000000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991000000</v>
          </cell>
          <cell r="O400">
            <v>1229000000</v>
          </cell>
          <cell r="P400">
            <v>338000000</v>
          </cell>
          <cell r="Q400">
            <v>0</v>
          </cell>
          <cell r="R400">
            <v>0</v>
          </cell>
        </row>
        <row r="401">
          <cell r="A401" t="str">
            <v>3311102081005</v>
          </cell>
          <cell r="B401" t="str">
            <v>Backbone</v>
          </cell>
          <cell r="C401">
            <v>0</v>
          </cell>
          <cell r="D401">
            <v>0</v>
          </cell>
          <cell r="E401">
            <v>1213933797</v>
          </cell>
          <cell r="F401">
            <v>1213933797</v>
          </cell>
          <cell r="G401">
            <v>0</v>
          </cell>
          <cell r="H401">
            <v>0</v>
          </cell>
          <cell r="I401">
            <v>1213933797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1213933797</v>
          </cell>
          <cell r="P401">
            <v>480000000</v>
          </cell>
          <cell r="Q401">
            <v>0</v>
          </cell>
          <cell r="R401">
            <v>0</v>
          </cell>
        </row>
        <row r="402">
          <cell r="A402" t="str">
            <v>3311102081006</v>
          </cell>
          <cell r="B402" t="str">
            <v>Aplicaciones de Gestión</v>
          </cell>
          <cell r="C402">
            <v>0</v>
          </cell>
          <cell r="D402">
            <v>0</v>
          </cell>
          <cell r="E402">
            <v>1679000000</v>
          </cell>
          <cell r="F402">
            <v>1679000000</v>
          </cell>
          <cell r="G402">
            <v>452000000</v>
          </cell>
          <cell r="H402">
            <v>452000000</v>
          </cell>
          <cell r="I402">
            <v>1227000000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452000000</v>
          </cell>
          <cell r="O402">
            <v>1679000000</v>
          </cell>
          <cell r="P402">
            <v>1580000000</v>
          </cell>
          <cell r="Q402">
            <v>0</v>
          </cell>
          <cell r="R402">
            <v>0</v>
          </cell>
        </row>
        <row r="403">
          <cell r="A403" t="str">
            <v>3311102081007</v>
          </cell>
          <cell r="B403" t="str">
            <v>LMDS</v>
          </cell>
          <cell r="C403">
            <v>0</v>
          </cell>
          <cell r="D403">
            <v>0</v>
          </cell>
          <cell r="E403">
            <v>506000000</v>
          </cell>
          <cell r="F403">
            <v>506000000</v>
          </cell>
          <cell r="G403">
            <v>0</v>
          </cell>
          <cell r="H403">
            <v>0</v>
          </cell>
          <cell r="I403">
            <v>506000000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506000000</v>
          </cell>
          <cell r="P403">
            <v>0</v>
          </cell>
          <cell r="Q403">
            <v>0</v>
          </cell>
          <cell r="R403">
            <v>0</v>
          </cell>
        </row>
        <row r="404">
          <cell r="A404" t="str">
            <v>3311102081008</v>
          </cell>
          <cell r="B404" t="str">
            <v>Bussiness to Bussiness</v>
          </cell>
          <cell r="C404">
            <v>0</v>
          </cell>
          <cell r="D404">
            <v>0</v>
          </cell>
          <cell r="E404">
            <v>3530771700</v>
          </cell>
          <cell r="F404">
            <v>3530771700</v>
          </cell>
          <cell r="G404">
            <v>1900772000</v>
          </cell>
          <cell r="H404">
            <v>1900772000</v>
          </cell>
          <cell r="I404">
            <v>1629999700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1900772000</v>
          </cell>
          <cell r="O404">
            <v>3530771700</v>
          </cell>
          <cell r="P404">
            <v>3188000000</v>
          </cell>
          <cell r="Q404">
            <v>0</v>
          </cell>
          <cell r="R404">
            <v>-342700000</v>
          </cell>
        </row>
        <row r="405">
          <cell r="A405" t="str">
            <v>3311102081009</v>
          </cell>
          <cell r="B405" t="str">
            <v>Valor Agregado</v>
          </cell>
          <cell r="C405">
            <v>0</v>
          </cell>
          <cell r="D405">
            <v>0</v>
          </cell>
          <cell r="E405">
            <v>66301216</v>
          </cell>
          <cell r="F405">
            <v>66301216</v>
          </cell>
          <cell r="G405">
            <v>66301000</v>
          </cell>
          <cell r="H405">
            <v>66301000</v>
          </cell>
          <cell r="I405">
            <v>216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66301000</v>
          </cell>
          <cell r="O405">
            <v>66301216</v>
          </cell>
          <cell r="P405">
            <v>15226.27</v>
          </cell>
          <cell r="Q405">
            <v>0</v>
          </cell>
          <cell r="R405">
            <v>0</v>
          </cell>
        </row>
        <row r="406">
          <cell r="A406" t="str">
            <v>3311102081010</v>
          </cell>
          <cell r="B406" t="str">
            <v>Red de Transmisión</v>
          </cell>
          <cell r="C406">
            <v>0</v>
          </cell>
          <cell r="D406">
            <v>0</v>
          </cell>
          <cell r="E406">
            <v>6784650000</v>
          </cell>
          <cell r="F406">
            <v>6784650000</v>
          </cell>
          <cell r="G406">
            <v>2352000000</v>
          </cell>
          <cell r="H406">
            <v>2352000000</v>
          </cell>
          <cell r="I406">
            <v>4432650000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2352000000</v>
          </cell>
          <cell r="O406">
            <v>6784650000</v>
          </cell>
          <cell r="P406">
            <v>500000000</v>
          </cell>
          <cell r="Q406">
            <v>0</v>
          </cell>
          <cell r="R406">
            <v>0</v>
          </cell>
        </row>
        <row r="407">
          <cell r="A407" t="str">
            <v>3311102081011</v>
          </cell>
          <cell r="B407" t="str">
            <v>Servicios Ciudadanos Sobre In</v>
          </cell>
          <cell r="C407">
            <v>0</v>
          </cell>
          <cell r="D407">
            <v>0</v>
          </cell>
          <cell r="E407">
            <v>2449000000</v>
          </cell>
          <cell r="F407">
            <v>2449000000</v>
          </cell>
          <cell r="G407">
            <v>1800000000</v>
          </cell>
          <cell r="H407">
            <v>1800000000</v>
          </cell>
          <cell r="I407">
            <v>649000000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1800000000</v>
          </cell>
          <cell r="O407">
            <v>0</v>
          </cell>
          <cell r="P407">
            <v>0</v>
          </cell>
          <cell r="Q407">
            <v>0</v>
          </cell>
          <cell r="R407">
            <v>-2449000000</v>
          </cell>
        </row>
        <row r="408">
          <cell r="A408" t="str">
            <v>3311102081012</v>
          </cell>
          <cell r="B408" t="str">
            <v>Optimización de la Página Web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A409" t="str">
            <v>331110209</v>
          </cell>
          <cell r="B409" t="str">
            <v>BOGOTA ATRACTIVA</v>
          </cell>
          <cell r="C409">
            <v>0</v>
          </cell>
          <cell r="D409">
            <v>0</v>
          </cell>
          <cell r="E409">
            <v>26886279335</v>
          </cell>
          <cell r="F409">
            <v>26886279335</v>
          </cell>
          <cell r="G409">
            <v>13555319000</v>
          </cell>
          <cell r="H409">
            <v>13555319000</v>
          </cell>
          <cell r="I409">
            <v>13330960335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13555319000</v>
          </cell>
          <cell r="O409">
            <v>26886279335</v>
          </cell>
          <cell r="P409">
            <v>3100000000</v>
          </cell>
          <cell r="Q409">
            <v>0</v>
          </cell>
          <cell r="R409">
            <v>-14366500000</v>
          </cell>
        </row>
        <row r="410">
          <cell r="A410" t="str">
            <v>3311102091</v>
          </cell>
          <cell r="B410" t="str">
            <v>SERVICIOS MOVILES DE COMUNICAC</v>
          </cell>
          <cell r="C410">
            <v>0</v>
          </cell>
          <cell r="D410">
            <v>0</v>
          </cell>
          <cell r="E410">
            <v>26886279335</v>
          </cell>
          <cell r="F410">
            <v>26886279335</v>
          </cell>
          <cell r="G410">
            <v>13555319000</v>
          </cell>
          <cell r="H410">
            <v>13555319000</v>
          </cell>
          <cell r="I410">
            <v>13330960335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13555319000</v>
          </cell>
          <cell r="O410">
            <v>26886279335</v>
          </cell>
          <cell r="P410">
            <v>3100000000</v>
          </cell>
          <cell r="Q410">
            <v>0</v>
          </cell>
          <cell r="R410">
            <v>-14366500000</v>
          </cell>
        </row>
        <row r="411">
          <cell r="A411" t="str">
            <v>3311102091001</v>
          </cell>
          <cell r="B411" t="str">
            <v>PCS - Servicios de Telecomuni</v>
          </cell>
          <cell r="C411">
            <v>0</v>
          </cell>
          <cell r="D411">
            <v>0</v>
          </cell>
          <cell r="E411">
            <v>8050279335</v>
          </cell>
          <cell r="F411">
            <v>8050279335</v>
          </cell>
          <cell r="G411">
            <v>6555319000</v>
          </cell>
          <cell r="H411">
            <v>6555319000</v>
          </cell>
          <cell r="I411">
            <v>1494960335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6555319000</v>
          </cell>
          <cell r="O411">
            <v>8050279335</v>
          </cell>
          <cell r="P411">
            <v>3100000000</v>
          </cell>
          <cell r="Q411">
            <v>0</v>
          </cell>
          <cell r="R411">
            <v>0</v>
          </cell>
        </row>
        <row r="412">
          <cell r="A412" t="str">
            <v>3311102091002</v>
          </cell>
          <cell r="B412" t="str">
            <v>Reposición Sistema de Telefon</v>
          </cell>
          <cell r="C412">
            <v>0</v>
          </cell>
          <cell r="D412">
            <v>0</v>
          </cell>
          <cell r="E412">
            <v>18836000000</v>
          </cell>
          <cell r="F412">
            <v>18836000000</v>
          </cell>
          <cell r="G412">
            <v>7000000000</v>
          </cell>
          <cell r="H412">
            <v>7000000000</v>
          </cell>
          <cell r="I412">
            <v>11836000000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7000000000</v>
          </cell>
          <cell r="O412">
            <v>18836000000</v>
          </cell>
          <cell r="P412">
            <v>0</v>
          </cell>
          <cell r="Q412">
            <v>0</v>
          </cell>
          <cell r="R412">
            <v>-14366500000</v>
          </cell>
        </row>
        <row r="413">
          <cell r="A413" t="str">
            <v>331110210</v>
          </cell>
          <cell r="B413" t="str">
            <v>BOGOTA CRECE CON RAZON</v>
          </cell>
          <cell r="C413">
            <v>0</v>
          </cell>
          <cell r="D413">
            <v>-2088893067.15</v>
          </cell>
          <cell r="E413">
            <v>79904418578.77</v>
          </cell>
          <cell r="F413">
            <v>79904418578.77</v>
          </cell>
          <cell r="G413">
            <v>28745169932.85</v>
          </cell>
          <cell r="H413">
            <v>28745169932.85</v>
          </cell>
          <cell r="I413">
            <v>51159248645.92</v>
          </cell>
          <cell r="J413">
            <v>0</v>
          </cell>
          <cell r="K413">
            <v>0</v>
          </cell>
          <cell r="L413">
            <v>15259401305.7</v>
          </cell>
          <cell r="M413">
            <v>15259401305.7</v>
          </cell>
          <cell r="N413">
            <v>28745169932.85</v>
          </cell>
          <cell r="O413">
            <v>60645017273.07</v>
          </cell>
          <cell r="P413">
            <v>27258864948</v>
          </cell>
          <cell r="Q413">
            <v>12759401305.7</v>
          </cell>
          <cell r="R413">
            <v>-15686000000</v>
          </cell>
        </row>
        <row r="414">
          <cell r="A414" t="str">
            <v>3311102101</v>
          </cell>
          <cell r="B414" t="str">
            <v>AMPLIACION COBERTURA DE SERVIC</v>
          </cell>
          <cell r="C414">
            <v>0</v>
          </cell>
          <cell r="D414">
            <v>-2088893067.15</v>
          </cell>
          <cell r="E414">
            <v>79904418578.77</v>
          </cell>
          <cell r="F414">
            <v>79904418578.77</v>
          </cell>
          <cell r="G414">
            <v>28745169932.85</v>
          </cell>
          <cell r="H414">
            <v>28745169932.85</v>
          </cell>
          <cell r="I414">
            <v>51159248645.92</v>
          </cell>
          <cell r="J414">
            <v>0</v>
          </cell>
          <cell r="K414">
            <v>0</v>
          </cell>
          <cell r="L414">
            <v>15259401305.7</v>
          </cell>
          <cell r="M414">
            <v>15259401305.7</v>
          </cell>
          <cell r="N414">
            <v>28745169932.85</v>
          </cell>
          <cell r="O414">
            <v>60645017273.07</v>
          </cell>
          <cell r="P414">
            <v>27258864948</v>
          </cell>
          <cell r="Q414">
            <v>12759401305.7</v>
          </cell>
          <cell r="R414">
            <v>-15686000000</v>
          </cell>
        </row>
        <row r="415">
          <cell r="A415" t="str">
            <v>3311102101001</v>
          </cell>
          <cell r="B415" t="str">
            <v>Ampliación Capacidad Identifi</v>
          </cell>
          <cell r="C415">
            <v>0</v>
          </cell>
          <cell r="D415">
            <v>0</v>
          </cell>
          <cell r="E415">
            <v>427000000</v>
          </cell>
          <cell r="F415">
            <v>427000000</v>
          </cell>
          <cell r="G415">
            <v>427000000</v>
          </cell>
          <cell r="H415">
            <v>427000000</v>
          </cell>
          <cell r="I415">
            <v>0</v>
          </cell>
          <cell r="J415">
            <v>0</v>
          </cell>
          <cell r="K415">
            <v>0</v>
          </cell>
          <cell r="L415">
            <v>427000000</v>
          </cell>
          <cell r="M415">
            <v>427000000</v>
          </cell>
          <cell r="N415">
            <v>427000000</v>
          </cell>
          <cell r="O415">
            <v>0</v>
          </cell>
          <cell r="P415">
            <v>0</v>
          </cell>
          <cell r="Q415">
            <v>427000000</v>
          </cell>
          <cell r="R415">
            <v>0</v>
          </cell>
        </row>
        <row r="416">
          <cell r="A416" t="str">
            <v>3311102101002</v>
          </cell>
          <cell r="B416" t="str">
            <v>Desarrollo del Mercado de Seg</v>
          </cell>
          <cell r="C416">
            <v>0</v>
          </cell>
          <cell r="D416">
            <v>0</v>
          </cell>
          <cell r="E416">
            <v>10332000000</v>
          </cell>
          <cell r="F416">
            <v>10332000000</v>
          </cell>
          <cell r="G416">
            <v>2376000000</v>
          </cell>
          <cell r="H416">
            <v>2376000000</v>
          </cell>
          <cell r="I416">
            <v>7956000000</v>
          </cell>
          <cell r="J416">
            <v>0</v>
          </cell>
          <cell r="K416">
            <v>0</v>
          </cell>
          <cell r="L416">
            <v>6860000000</v>
          </cell>
          <cell r="M416">
            <v>6860000000</v>
          </cell>
          <cell r="N416">
            <v>2376000000</v>
          </cell>
          <cell r="O416">
            <v>3472000000</v>
          </cell>
          <cell r="P416">
            <v>0</v>
          </cell>
          <cell r="Q416">
            <v>6860000000</v>
          </cell>
          <cell r="R416">
            <v>-3472000000</v>
          </cell>
        </row>
        <row r="417">
          <cell r="A417" t="str">
            <v>3311102101003</v>
          </cell>
          <cell r="B417" t="str">
            <v>Ampliación de Líneas y RDSI</v>
          </cell>
          <cell r="C417">
            <v>0</v>
          </cell>
          <cell r="D417">
            <v>0</v>
          </cell>
          <cell r="E417">
            <v>175178.46</v>
          </cell>
          <cell r="F417">
            <v>175178.46</v>
          </cell>
          <cell r="G417">
            <v>0</v>
          </cell>
          <cell r="H417">
            <v>0</v>
          </cell>
          <cell r="I417">
            <v>175178.46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175178.46</v>
          </cell>
          <cell r="P417">
            <v>0</v>
          </cell>
          <cell r="Q417">
            <v>0</v>
          </cell>
          <cell r="R417">
            <v>0</v>
          </cell>
        </row>
        <row r="418">
          <cell r="A418" t="str">
            <v>3311102101004</v>
          </cell>
          <cell r="B418" t="str">
            <v>Traslado de líneas</v>
          </cell>
          <cell r="C418">
            <v>0</v>
          </cell>
          <cell r="D418">
            <v>0</v>
          </cell>
          <cell r="E418">
            <v>5000000000</v>
          </cell>
          <cell r="F418">
            <v>5000000000</v>
          </cell>
          <cell r="G418">
            <v>1000000000</v>
          </cell>
          <cell r="H418">
            <v>1000000000</v>
          </cell>
          <cell r="I418">
            <v>4000000000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1000000000</v>
          </cell>
          <cell r="O418">
            <v>5000000000</v>
          </cell>
          <cell r="P418">
            <v>2000000000</v>
          </cell>
          <cell r="Q418">
            <v>0</v>
          </cell>
          <cell r="R418">
            <v>-3000000000</v>
          </cell>
        </row>
        <row r="419">
          <cell r="A419" t="str">
            <v>3311102101005</v>
          </cell>
          <cell r="B419" t="str">
            <v>Red de Acceso</v>
          </cell>
          <cell r="C419">
            <v>0</v>
          </cell>
          <cell r="D419">
            <v>0</v>
          </cell>
          <cell r="E419">
            <v>7223677802</v>
          </cell>
          <cell r="F419">
            <v>7223677802</v>
          </cell>
          <cell r="G419">
            <v>450000000</v>
          </cell>
          <cell r="H419">
            <v>450000000</v>
          </cell>
          <cell r="I419">
            <v>6773677802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450000000</v>
          </cell>
          <cell r="O419">
            <v>7223677802</v>
          </cell>
          <cell r="P419">
            <v>1625307912</v>
          </cell>
          <cell r="Q419">
            <v>0</v>
          </cell>
          <cell r="R419">
            <v>0</v>
          </cell>
        </row>
        <row r="420">
          <cell r="A420" t="str">
            <v>3311102101006</v>
          </cell>
          <cell r="B420" t="str">
            <v>Ampliación Plataforma Correo</v>
          </cell>
          <cell r="C420">
            <v>0</v>
          </cell>
          <cell r="D420">
            <v>0</v>
          </cell>
          <cell r="E420">
            <v>9913600000</v>
          </cell>
          <cell r="F420">
            <v>9913600000</v>
          </cell>
          <cell r="G420">
            <v>4956800000</v>
          </cell>
          <cell r="H420">
            <v>4956800000</v>
          </cell>
          <cell r="I420">
            <v>4956800000</v>
          </cell>
          <cell r="J420">
            <v>0</v>
          </cell>
          <cell r="K420">
            <v>0</v>
          </cell>
          <cell r="L420">
            <v>1313000000</v>
          </cell>
          <cell r="M420">
            <v>1313000000</v>
          </cell>
          <cell r="N420">
            <v>4956800000</v>
          </cell>
          <cell r="O420">
            <v>8600600000</v>
          </cell>
          <cell r="P420">
            <v>0</v>
          </cell>
          <cell r="Q420">
            <v>1313000000</v>
          </cell>
          <cell r="R420">
            <v>0</v>
          </cell>
        </row>
        <row r="421">
          <cell r="A421" t="str">
            <v>3311102101007</v>
          </cell>
          <cell r="B421" t="str">
            <v>Ampliación Redes de Telecomun</v>
          </cell>
          <cell r="C421">
            <v>0</v>
          </cell>
          <cell r="D421">
            <v>0</v>
          </cell>
          <cell r="E421">
            <v>10551424537.63</v>
          </cell>
          <cell r="F421">
            <v>10551424537.63</v>
          </cell>
          <cell r="G421">
            <v>4591429000</v>
          </cell>
          <cell r="H421">
            <v>4591429000</v>
          </cell>
          <cell r="I421">
            <v>5959995537.63</v>
          </cell>
          <cell r="J421">
            <v>0</v>
          </cell>
          <cell r="K421">
            <v>0</v>
          </cell>
          <cell r="L421">
            <v>6205325946.98</v>
          </cell>
          <cell r="M421">
            <v>6205325946.98</v>
          </cell>
          <cell r="N421">
            <v>4591429000</v>
          </cell>
          <cell r="O421">
            <v>346098590.65</v>
          </cell>
          <cell r="P421">
            <v>0</v>
          </cell>
          <cell r="Q421">
            <v>3705325946.98</v>
          </cell>
          <cell r="R421">
            <v>-4000000000</v>
          </cell>
        </row>
        <row r="422">
          <cell r="A422" t="str">
            <v>3311102101008</v>
          </cell>
          <cell r="B422" t="str">
            <v>Reposición de líneas</v>
          </cell>
          <cell r="C422">
            <v>0</v>
          </cell>
          <cell r="D422">
            <v>-1926264194</v>
          </cell>
          <cell r="E422">
            <v>17260554195.19</v>
          </cell>
          <cell r="F422">
            <v>17260554195.19</v>
          </cell>
          <cell r="G422">
            <v>4760553806</v>
          </cell>
          <cell r="H422">
            <v>4760553806</v>
          </cell>
          <cell r="I422">
            <v>12500000389.19</v>
          </cell>
          <cell r="J422">
            <v>0</v>
          </cell>
          <cell r="K422">
            <v>0</v>
          </cell>
          <cell r="L422">
            <v>454075358.72</v>
          </cell>
          <cell r="M422">
            <v>454075358.72</v>
          </cell>
          <cell r="N422">
            <v>4760553806</v>
          </cell>
          <cell r="O422">
            <v>16806478836.47</v>
          </cell>
          <cell r="P422">
            <v>13359057036</v>
          </cell>
          <cell r="Q422">
            <v>454075358.72</v>
          </cell>
          <cell r="R422">
            <v>-3300000000</v>
          </cell>
        </row>
        <row r="423">
          <cell r="A423" t="str">
            <v>3311102101009</v>
          </cell>
          <cell r="B423" t="str">
            <v>Ampliación Cobertura con Red</v>
          </cell>
          <cell r="C423">
            <v>0</v>
          </cell>
          <cell r="D423">
            <v>0</v>
          </cell>
          <cell r="E423">
            <v>959000000</v>
          </cell>
          <cell r="F423">
            <v>959000000</v>
          </cell>
          <cell r="G423">
            <v>0</v>
          </cell>
          <cell r="H423">
            <v>0</v>
          </cell>
          <cell r="I423">
            <v>959000000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959000000</v>
          </cell>
          <cell r="P423">
            <v>0</v>
          </cell>
          <cell r="Q423">
            <v>0</v>
          </cell>
          <cell r="R423">
            <v>-959000000</v>
          </cell>
        </row>
        <row r="424">
          <cell r="A424" t="str">
            <v>3311102101010</v>
          </cell>
          <cell r="B424" t="str">
            <v>Red Conmutación Larga Distanc</v>
          </cell>
          <cell r="C424">
            <v>0</v>
          </cell>
          <cell r="D424">
            <v>0</v>
          </cell>
          <cell r="E424">
            <v>2647000000</v>
          </cell>
          <cell r="F424">
            <v>2647000000</v>
          </cell>
          <cell r="G424">
            <v>2647000000</v>
          </cell>
          <cell r="H424">
            <v>2647000000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2647000000</v>
          </cell>
          <cell r="O424">
            <v>2647000000</v>
          </cell>
          <cell r="P424">
            <v>0</v>
          </cell>
          <cell r="Q424">
            <v>0</v>
          </cell>
          <cell r="R424">
            <v>0</v>
          </cell>
        </row>
        <row r="425">
          <cell r="A425" t="str">
            <v>3311102101011</v>
          </cell>
          <cell r="B425" t="str">
            <v>Ampliación Cable Maya 1</v>
          </cell>
          <cell r="C425">
            <v>0</v>
          </cell>
          <cell r="D425">
            <v>0</v>
          </cell>
          <cell r="E425">
            <v>3775000000</v>
          </cell>
          <cell r="F425">
            <v>3775000000</v>
          </cell>
          <cell r="G425">
            <v>2205000000</v>
          </cell>
          <cell r="H425">
            <v>2205000000</v>
          </cell>
          <cell r="I425">
            <v>1570000000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2205000000</v>
          </cell>
          <cell r="O425">
            <v>3775000000</v>
          </cell>
          <cell r="P425">
            <v>0</v>
          </cell>
          <cell r="Q425">
            <v>0</v>
          </cell>
          <cell r="R425">
            <v>0</v>
          </cell>
        </row>
        <row r="426">
          <cell r="A426" t="str">
            <v>3311102101012</v>
          </cell>
          <cell r="B426" t="str">
            <v>Proyecto Alianza Fase III</v>
          </cell>
          <cell r="C426">
            <v>0</v>
          </cell>
          <cell r="D426">
            <v>0</v>
          </cell>
          <cell r="E426">
            <v>955600000</v>
          </cell>
          <cell r="F426">
            <v>955600000</v>
          </cell>
          <cell r="G426">
            <v>955600000</v>
          </cell>
          <cell r="H426">
            <v>955600000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955600000</v>
          </cell>
          <cell r="O426">
            <v>955600000</v>
          </cell>
          <cell r="P426">
            <v>0</v>
          </cell>
          <cell r="Q426">
            <v>0</v>
          </cell>
          <cell r="R426">
            <v>-955000000</v>
          </cell>
        </row>
        <row r="427">
          <cell r="A427" t="str">
            <v>3311102101013</v>
          </cell>
          <cell r="B427" t="str">
            <v>Ampliación Red de Larga Dista</v>
          </cell>
          <cell r="C427">
            <v>0</v>
          </cell>
          <cell r="D427">
            <v>-162628873.15</v>
          </cell>
          <cell r="E427">
            <v>10859386865.49</v>
          </cell>
          <cell r="F427">
            <v>10859386865.49</v>
          </cell>
          <cell r="G427">
            <v>4375787126.85</v>
          </cell>
          <cell r="H427">
            <v>4375787126.85</v>
          </cell>
          <cell r="I427">
            <v>6483599738.64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4375787126.85</v>
          </cell>
          <cell r="O427">
            <v>10859386865.49</v>
          </cell>
          <cell r="P427">
            <v>10274500000</v>
          </cell>
          <cell r="Q427">
            <v>0</v>
          </cell>
          <cell r="R427">
            <v>0</v>
          </cell>
        </row>
        <row r="428">
          <cell r="A428" t="str">
            <v>331110212</v>
          </cell>
          <cell r="B428" t="str">
            <v>PLATAFORMA INTEGRAL DE SERVICI</v>
          </cell>
          <cell r="C428">
            <v>0</v>
          </cell>
          <cell r="D428">
            <v>0</v>
          </cell>
          <cell r="E428">
            <v>73043198111.93</v>
          </cell>
          <cell r="F428">
            <v>73043198111.93</v>
          </cell>
          <cell r="G428">
            <v>30901823000</v>
          </cell>
          <cell r="H428">
            <v>30901823000</v>
          </cell>
          <cell r="I428">
            <v>42141375111.93</v>
          </cell>
          <cell r="J428">
            <v>324336202.67</v>
          </cell>
          <cell r="K428">
            <v>324336202.67</v>
          </cell>
          <cell r="L428">
            <v>2426574196.5</v>
          </cell>
          <cell r="M428">
            <v>2426574196.5</v>
          </cell>
          <cell r="N428">
            <v>30577486797.33</v>
          </cell>
          <cell r="O428">
            <v>53907623915.43</v>
          </cell>
          <cell r="P428">
            <v>17987199721.45</v>
          </cell>
          <cell r="Q428">
            <v>1813168053.02</v>
          </cell>
          <cell r="R428">
            <v>-26187700000</v>
          </cell>
        </row>
        <row r="429">
          <cell r="A429" t="str">
            <v>3311102121</v>
          </cell>
          <cell r="B429" t="str">
            <v>MEJORAMIENTO DEL SERVICIO</v>
          </cell>
          <cell r="C429">
            <v>0</v>
          </cell>
          <cell r="D429">
            <v>0</v>
          </cell>
          <cell r="E429">
            <v>73043198111.93</v>
          </cell>
          <cell r="F429">
            <v>73043198111.93</v>
          </cell>
          <cell r="G429">
            <v>30901823000</v>
          </cell>
          <cell r="H429">
            <v>30901823000</v>
          </cell>
          <cell r="I429">
            <v>42141375111.93</v>
          </cell>
          <cell r="J429">
            <v>324336202.67</v>
          </cell>
          <cell r="K429">
            <v>324336202.67</v>
          </cell>
          <cell r="L429">
            <v>2426574196.5</v>
          </cell>
          <cell r="M429">
            <v>2426574196.5</v>
          </cell>
          <cell r="N429">
            <v>30577486797.33</v>
          </cell>
          <cell r="O429">
            <v>53907623915.43</v>
          </cell>
          <cell r="P429">
            <v>17987199721.45</v>
          </cell>
          <cell r="Q429">
            <v>1813168053.02</v>
          </cell>
          <cell r="R429">
            <v>-26187700000</v>
          </cell>
        </row>
        <row r="430">
          <cell r="A430" t="str">
            <v>3311102121001</v>
          </cell>
          <cell r="B430" t="str">
            <v>Compresores de Voz y Datos In</v>
          </cell>
          <cell r="C430">
            <v>0</v>
          </cell>
          <cell r="D430">
            <v>0</v>
          </cell>
          <cell r="E430">
            <v>5039000000</v>
          </cell>
          <cell r="F430">
            <v>5039000000</v>
          </cell>
          <cell r="G430">
            <v>3360000000</v>
          </cell>
          <cell r="H430">
            <v>3360000000</v>
          </cell>
          <cell r="I430">
            <v>1679000000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3360000000</v>
          </cell>
          <cell r="O430">
            <v>5039000000</v>
          </cell>
          <cell r="P430">
            <v>2537216000</v>
          </cell>
          <cell r="Q430">
            <v>0</v>
          </cell>
          <cell r="R430">
            <v>-2501000000</v>
          </cell>
        </row>
        <row r="431">
          <cell r="A431" t="str">
            <v>3311102121002</v>
          </cell>
          <cell r="B431" t="str">
            <v>Red Multiservicios ATM - Acce</v>
          </cell>
          <cell r="C431">
            <v>0</v>
          </cell>
          <cell r="D431">
            <v>0</v>
          </cell>
          <cell r="E431">
            <v>8940647410</v>
          </cell>
          <cell r="F431">
            <v>8940647410</v>
          </cell>
          <cell r="G431">
            <v>1247047000</v>
          </cell>
          <cell r="H431">
            <v>1247047000</v>
          </cell>
          <cell r="I431">
            <v>7693600410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1247047000</v>
          </cell>
          <cell r="O431">
            <v>6080647410</v>
          </cell>
          <cell r="P431">
            <v>200000000</v>
          </cell>
          <cell r="Q431">
            <v>0</v>
          </cell>
          <cell r="R431">
            <v>-2860000000</v>
          </cell>
        </row>
        <row r="432">
          <cell r="A432" t="str">
            <v>3311102121003</v>
          </cell>
          <cell r="B432" t="str">
            <v>Planes de Contingencia y Mejo</v>
          </cell>
          <cell r="C432">
            <v>0</v>
          </cell>
          <cell r="D432">
            <v>0</v>
          </cell>
          <cell r="E432">
            <v>2310000000</v>
          </cell>
          <cell r="F432">
            <v>2310000000</v>
          </cell>
          <cell r="G432">
            <v>960000000</v>
          </cell>
          <cell r="H432">
            <v>960000000</v>
          </cell>
          <cell r="I432">
            <v>1350000000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960000000</v>
          </cell>
          <cell r="O432">
            <v>2310000000</v>
          </cell>
          <cell r="P432">
            <v>2070000000</v>
          </cell>
          <cell r="Q432">
            <v>0</v>
          </cell>
          <cell r="R432">
            <v>0</v>
          </cell>
        </row>
        <row r="433">
          <cell r="A433" t="str">
            <v>3311102121004</v>
          </cell>
          <cell r="B433" t="str">
            <v>Teléfonos Públicos</v>
          </cell>
          <cell r="C433">
            <v>0</v>
          </cell>
          <cell r="D433">
            <v>0</v>
          </cell>
          <cell r="E433">
            <v>5000000000</v>
          </cell>
          <cell r="F433">
            <v>5000000000</v>
          </cell>
          <cell r="G433">
            <v>0</v>
          </cell>
          <cell r="H433">
            <v>0</v>
          </cell>
          <cell r="I433">
            <v>5000000000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5000000000</v>
          </cell>
          <cell r="P433">
            <v>0</v>
          </cell>
          <cell r="Q433">
            <v>0</v>
          </cell>
          <cell r="R433">
            <v>-5000000000</v>
          </cell>
        </row>
        <row r="434">
          <cell r="A434" t="str">
            <v>3311102121005</v>
          </cell>
          <cell r="B434" t="str">
            <v>Optimización Distribuidores G</v>
          </cell>
          <cell r="C434">
            <v>0</v>
          </cell>
          <cell r="D434">
            <v>0</v>
          </cell>
          <cell r="E434">
            <v>1044000000</v>
          </cell>
          <cell r="F434">
            <v>1044000000</v>
          </cell>
          <cell r="G434">
            <v>150000000</v>
          </cell>
          <cell r="H434">
            <v>150000000</v>
          </cell>
          <cell r="I434">
            <v>894000000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150000000</v>
          </cell>
          <cell r="O434">
            <v>1044000000</v>
          </cell>
          <cell r="P434">
            <v>200000000</v>
          </cell>
          <cell r="Q434">
            <v>0</v>
          </cell>
          <cell r="R434">
            <v>-500000000</v>
          </cell>
        </row>
        <row r="435">
          <cell r="A435" t="str">
            <v>3311102121006</v>
          </cell>
          <cell r="B435" t="str">
            <v>Reposición Terminales MFC x S</v>
          </cell>
          <cell r="C435">
            <v>0</v>
          </cell>
          <cell r="D435">
            <v>0</v>
          </cell>
          <cell r="E435">
            <v>532950</v>
          </cell>
          <cell r="F435">
            <v>532950</v>
          </cell>
          <cell r="G435">
            <v>0</v>
          </cell>
          <cell r="H435">
            <v>0</v>
          </cell>
          <cell r="I435">
            <v>532950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532950</v>
          </cell>
          <cell r="P435">
            <v>0</v>
          </cell>
          <cell r="Q435">
            <v>0</v>
          </cell>
          <cell r="R435">
            <v>0</v>
          </cell>
        </row>
        <row r="436">
          <cell r="A436" t="str">
            <v>3311102121007</v>
          </cell>
          <cell r="B436" t="str">
            <v>Unificación de Tecnología en</v>
          </cell>
          <cell r="C436">
            <v>0</v>
          </cell>
          <cell r="D436">
            <v>0</v>
          </cell>
          <cell r="E436">
            <v>3478410075.2</v>
          </cell>
          <cell r="F436">
            <v>3478410075.2</v>
          </cell>
          <cell r="G436">
            <v>3478410000</v>
          </cell>
          <cell r="H436">
            <v>3478410000</v>
          </cell>
          <cell r="I436">
            <v>75.2</v>
          </cell>
          <cell r="J436">
            <v>0</v>
          </cell>
          <cell r="K436">
            <v>0</v>
          </cell>
          <cell r="L436">
            <v>749900123</v>
          </cell>
          <cell r="M436">
            <v>749900123</v>
          </cell>
          <cell r="N436">
            <v>3478410000</v>
          </cell>
          <cell r="O436">
            <v>2728509952.2</v>
          </cell>
          <cell r="P436">
            <v>0</v>
          </cell>
          <cell r="Q436">
            <v>749900123</v>
          </cell>
          <cell r="R436">
            <v>-478000000</v>
          </cell>
        </row>
        <row r="437">
          <cell r="A437" t="str">
            <v>3311102121008</v>
          </cell>
          <cell r="B437" t="str">
            <v>Optimización SIMRA - LTS</v>
          </cell>
          <cell r="C437">
            <v>0</v>
          </cell>
          <cell r="D437">
            <v>0</v>
          </cell>
          <cell r="E437">
            <v>4999741600</v>
          </cell>
          <cell r="F437">
            <v>4999741600</v>
          </cell>
          <cell r="G437">
            <v>0</v>
          </cell>
          <cell r="H437">
            <v>0</v>
          </cell>
          <cell r="I437">
            <v>4999741600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999741600</v>
          </cell>
          <cell r="P437">
            <v>0</v>
          </cell>
          <cell r="Q437">
            <v>0</v>
          </cell>
          <cell r="R437">
            <v>-4999700000</v>
          </cell>
        </row>
        <row r="438">
          <cell r="A438" t="str">
            <v>3311102121009</v>
          </cell>
          <cell r="B438" t="str">
            <v>Optimización de Sistemas de E</v>
          </cell>
          <cell r="C438">
            <v>0</v>
          </cell>
          <cell r="D438">
            <v>0</v>
          </cell>
          <cell r="E438">
            <v>7957075046.58</v>
          </cell>
          <cell r="F438">
            <v>7957075046.58</v>
          </cell>
          <cell r="G438">
            <v>6057075000</v>
          </cell>
          <cell r="H438">
            <v>6057075000</v>
          </cell>
          <cell r="I438">
            <v>1900000046.58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6057075000</v>
          </cell>
          <cell r="O438">
            <v>7957075046.58</v>
          </cell>
          <cell r="P438">
            <v>5531360000</v>
          </cell>
          <cell r="Q438">
            <v>0</v>
          </cell>
          <cell r="R438">
            <v>0</v>
          </cell>
        </row>
        <row r="439">
          <cell r="A439" t="str">
            <v>3311102121010</v>
          </cell>
          <cell r="B439" t="str">
            <v>Modernización en la Red Secun</v>
          </cell>
          <cell r="C439">
            <v>0</v>
          </cell>
          <cell r="D439">
            <v>0</v>
          </cell>
          <cell r="E439">
            <v>4206252230.15</v>
          </cell>
          <cell r="F439">
            <v>4206252230.15</v>
          </cell>
          <cell r="G439">
            <v>758252000</v>
          </cell>
          <cell r="H439">
            <v>758252000</v>
          </cell>
          <cell r="I439">
            <v>3448000230.15</v>
          </cell>
          <cell r="J439">
            <v>324336202.67</v>
          </cell>
          <cell r="K439">
            <v>324336202.67</v>
          </cell>
          <cell r="L439">
            <v>1676674073.5</v>
          </cell>
          <cell r="M439">
            <v>1676674073.5</v>
          </cell>
          <cell r="N439">
            <v>433915797.33</v>
          </cell>
          <cell r="O439">
            <v>2529578156.65</v>
          </cell>
          <cell r="P439">
            <v>16673721.45</v>
          </cell>
          <cell r="Q439">
            <v>1063267930.02</v>
          </cell>
          <cell r="R439">
            <v>0</v>
          </cell>
        </row>
        <row r="440">
          <cell r="A440" t="str">
            <v>3311102121011</v>
          </cell>
          <cell r="B440" t="str">
            <v>Soluciones Ultima Milla</v>
          </cell>
          <cell r="C440">
            <v>0</v>
          </cell>
          <cell r="D440">
            <v>0</v>
          </cell>
          <cell r="E440">
            <v>14407000000</v>
          </cell>
          <cell r="F440">
            <v>14407000000</v>
          </cell>
          <cell r="G440">
            <v>8645000000</v>
          </cell>
          <cell r="H440">
            <v>8645000000</v>
          </cell>
          <cell r="I440">
            <v>5762000000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8645000000</v>
          </cell>
          <cell r="O440">
            <v>14407000000</v>
          </cell>
          <cell r="P440">
            <v>7404600000</v>
          </cell>
          <cell r="Q440">
            <v>0</v>
          </cell>
          <cell r="R440">
            <v>0</v>
          </cell>
        </row>
        <row r="441">
          <cell r="A441" t="str">
            <v>3311102121012</v>
          </cell>
          <cell r="B441" t="str">
            <v>Reingenieria en Servicio al C</v>
          </cell>
          <cell r="C441">
            <v>0</v>
          </cell>
          <cell r="D441">
            <v>0</v>
          </cell>
          <cell r="E441">
            <v>4491138800</v>
          </cell>
          <cell r="F441">
            <v>4491138800</v>
          </cell>
          <cell r="G441">
            <v>2016139000</v>
          </cell>
          <cell r="H441">
            <v>2016139000</v>
          </cell>
          <cell r="I441">
            <v>2474999800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2016139000</v>
          </cell>
          <cell r="O441">
            <v>1511138800</v>
          </cell>
          <cell r="P441">
            <v>27350000</v>
          </cell>
          <cell r="Q441">
            <v>0</v>
          </cell>
          <cell r="R441">
            <v>-2980000000</v>
          </cell>
        </row>
        <row r="442">
          <cell r="A442" t="str">
            <v>3311102121013</v>
          </cell>
          <cell r="B442" t="str">
            <v>Desarrollo de Sistemas de Pag</v>
          </cell>
          <cell r="C442">
            <v>0</v>
          </cell>
          <cell r="D442">
            <v>0</v>
          </cell>
          <cell r="E442">
            <v>4300400000</v>
          </cell>
          <cell r="F442">
            <v>4300400000</v>
          </cell>
          <cell r="G442">
            <v>2150200000</v>
          </cell>
          <cell r="H442">
            <v>2150200000</v>
          </cell>
          <cell r="I442">
            <v>2150200000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2150200000</v>
          </cell>
          <cell r="O442">
            <v>4300400000</v>
          </cell>
          <cell r="P442">
            <v>0</v>
          </cell>
          <cell r="Q442">
            <v>0</v>
          </cell>
          <cell r="R442">
            <v>0</v>
          </cell>
        </row>
        <row r="443">
          <cell r="A443" t="str">
            <v>3311102121014</v>
          </cell>
          <cell r="B443" t="str">
            <v>Centro de Atención Personaliz</v>
          </cell>
          <cell r="C443">
            <v>0</v>
          </cell>
          <cell r="D443">
            <v>0</v>
          </cell>
          <cell r="E443">
            <v>4484000000</v>
          </cell>
          <cell r="F443">
            <v>4484000000</v>
          </cell>
          <cell r="G443">
            <v>2079700000</v>
          </cell>
          <cell r="H443">
            <v>2079700000</v>
          </cell>
          <cell r="I443">
            <v>2404300000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2079700000</v>
          </cell>
          <cell r="O443">
            <v>0</v>
          </cell>
          <cell r="P443">
            <v>0</v>
          </cell>
          <cell r="Q443">
            <v>0</v>
          </cell>
          <cell r="R443">
            <v>-4484000000</v>
          </cell>
        </row>
        <row r="444">
          <cell r="A444" t="str">
            <v>3311102121015</v>
          </cell>
          <cell r="B444" t="str">
            <v>Ampliación Completación de Ll</v>
          </cell>
          <cell r="C444">
            <v>0</v>
          </cell>
          <cell r="D444">
            <v>0</v>
          </cell>
          <cell r="E444">
            <v>2385000000</v>
          </cell>
          <cell r="F444">
            <v>2385000000</v>
          </cell>
          <cell r="G444">
            <v>0</v>
          </cell>
          <cell r="H444">
            <v>0</v>
          </cell>
          <cell r="I444">
            <v>2385000000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-2385000000</v>
          </cell>
        </row>
        <row r="445">
          <cell r="A445" t="str">
            <v>3311107</v>
          </cell>
          <cell r="B445" t="str">
            <v>GESTION PUBLICA ADMIRABLE</v>
          </cell>
          <cell r="C445">
            <v>0</v>
          </cell>
          <cell r="D445">
            <v>0</v>
          </cell>
          <cell r="E445">
            <v>50703624301.17</v>
          </cell>
          <cell r="F445">
            <v>50703624301.17</v>
          </cell>
          <cell r="G445">
            <v>17485225000</v>
          </cell>
          <cell r="H445">
            <v>17485225000</v>
          </cell>
          <cell r="I445">
            <v>33218399301.17</v>
          </cell>
          <cell r="J445">
            <v>5134111411</v>
          </cell>
          <cell r="K445">
            <v>5134111411</v>
          </cell>
          <cell r="L445">
            <v>6994505896.49</v>
          </cell>
          <cell r="M445">
            <v>6994505896.49</v>
          </cell>
          <cell r="N445">
            <v>12351113589</v>
          </cell>
          <cell r="O445">
            <v>38587018404.68</v>
          </cell>
          <cell r="P445">
            <v>18199378941.51</v>
          </cell>
          <cell r="Q445">
            <v>1489501545.19</v>
          </cell>
          <cell r="R445">
            <v>-12799800000</v>
          </cell>
        </row>
        <row r="446">
          <cell r="A446" t="str">
            <v>331110733</v>
          </cell>
          <cell r="B446" t="str">
            <v>ADMINISTRACION A LA MEDIDA</v>
          </cell>
          <cell r="C446">
            <v>0</v>
          </cell>
          <cell r="D446">
            <v>0</v>
          </cell>
          <cell r="E446">
            <v>49685079535.7</v>
          </cell>
          <cell r="F446">
            <v>49685079535.7</v>
          </cell>
          <cell r="G446">
            <v>16496680000</v>
          </cell>
          <cell r="H446">
            <v>16496680000</v>
          </cell>
          <cell r="I446">
            <v>33188399535.7</v>
          </cell>
          <cell r="J446">
            <v>5134111411</v>
          </cell>
          <cell r="K446">
            <v>5134111411</v>
          </cell>
          <cell r="L446">
            <v>6993327741.3</v>
          </cell>
          <cell r="M446">
            <v>6993327741.3</v>
          </cell>
          <cell r="N446">
            <v>11362568589</v>
          </cell>
          <cell r="O446">
            <v>37569651794.4</v>
          </cell>
          <cell r="P446">
            <v>18151557096.7</v>
          </cell>
          <cell r="Q446">
            <v>1488323390</v>
          </cell>
          <cell r="R446">
            <v>-12799800000</v>
          </cell>
        </row>
        <row r="447">
          <cell r="A447" t="str">
            <v>3311107331</v>
          </cell>
          <cell r="B447" t="str">
            <v>ESTRUCTURA DE OPERACION Y GEST</v>
          </cell>
          <cell r="C447">
            <v>0</v>
          </cell>
          <cell r="D447">
            <v>0</v>
          </cell>
          <cell r="E447">
            <v>49685079535.7</v>
          </cell>
          <cell r="F447">
            <v>49685079535.7</v>
          </cell>
          <cell r="G447">
            <v>16496680000</v>
          </cell>
          <cell r="H447">
            <v>16496680000</v>
          </cell>
          <cell r="I447">
            <v>33188399535.7</v>
          </cell>
          <cell r="J447">
            <v>5134111411</v>
          </cell>
          <cell r="K447">
            <v>5134111411</v>
          </cell>
          <cell r="L447">
            <v>6993327741.3</v>
          </cell>
          <cell r="M447">
            <v>6993327741.3</v>
          </cell>
          <cell r="N447">
            <v>11362568589</v>
          </cell>
          <cell r="O447">
            <v>37569651794.4</v>
          </cell>
          <cell r="P447">
            <v>18151557096.7</v>
          </cell>
          <cell r="Q447">
            <v>1488323390</v>
          </cell>
          <cell r="R447">
            <v>-12799800000</v>
          </cell>
        </row>
        <row r="448">
          <cell r="A448" t="str">
            <v>3311107331001</v>
          </cell>
          <cell r="B448" t="str">
            <v>Actualización Laboratorio de</v>
          </cell>
          <cell r="C448">
            <v>0</v>
          </cell>
          <cell r="D448">
            <v>0</v>
          </cell>
          <cell r="E448">
            <v>786000000</v>
          </cell>
          <cell r="F448">
            <v>786000000</v>
          </cell>
          <cell r="G448">
            <v>63000000</v>
          </cell>
          <cell r="H448">
            <v>63000000</v>
          </cell>
          <cell r="I448">
            <v>723000000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63000000</v>
          </cell>
          <cell r="O448">
            <v>786000000</v>
          </cell>
          <cell r="P448">
            <v>786000000</v>
          </cell>
          <cell r="Q448">
            <v>0</v>
          </cell>
          <cell r="R448">
            <v>0</v>
          </cell>
        </row>
        <row r="449">
          <cell r="A449" t="str">
            <v>3311107331002</v>
          </cell>
          <cell r="B449" t="str">
            <v>Ampliación y Modernización La</v>
          </cell>
          <cell r="C449">
            <v>0</v>
          </cell>
          <cell r="D449">
            <v>0</v>
          </cell>
          <cell r="E449">
            <v>1200000000</v>
          </cell>
          <cell r="F449">
            <v>1200000000</v>
          </cell>
          <cell r="G449">
            <v>903000000</v>
          </cell>
          <cell r="H449">
            <v>903000000</v>
          </cell>
          <cell r="I449">
            <v>297000000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903000000</v>
          </cell>
          <cell r="O449">
            <v>1200000000</v>
          </cell>
          <cell r="P449">
            <v>1200000000</v>
          </cell>
          <cell r="Q449">
            <v>0</v>
          </cell>
          <cell r="R449">
            <v>0</v>
          </cell>
        </row>
        <row r="450">
          <cell r="A450" t="str">
            <v>3311107331003</v>
          </cell>
          <cell r="B450" t="str">
            <v>Adecuación de Inmuebles</v>
          </cell>
          <cell r="C450">
            <v>0</v>
          </cell>
          <cell r="D450">
            <v>0</v>
          </cell>
          <cell r="E450">
            <v>5235986570</v>
          </cell>
          <cell r="F450">
            <v>5235986570</v>
          </cell>
          <cell r="G450">
            <v>365987000</v>
          </cell>
          <cell r="H450">
            <v>365987000</v>
          </cell>
          <cell r="I450">
            <v>4869999570</v>
          </cell>
          <cell r="J450">
            <v>33915451</v>
          </cell>
          <cell r="K450">
            <v>33915451</v>
          </cell>
          <cell r="L450">
            <v>33915451</v>
          </cell>
          <cell r="M450">
            <v>33915451</v>
          </cell>
          <cell r="N450">
            <v>332071549</v>
          </cell>
          <cell r="O450">
            <v>5202071119</v>
          </cell>
          <cell r="P450">
            <v>372899387</v>
          </cell>
          <cell r="Q450">
            <v>33915451</v>
          </cell>
          <cell r="R450">
            <v>-2093100000</v>
          </cell>
        </row>
        <row r="451">
          <cell r="A451" t="str">
            <v>3311107331004</v>
          </cell>
          <cell r="B451" t="str">
            <v>Cuarta Etapa Adecuación Sede</v>
          </cell>
          <cell r="C451">
            <v>0</v>
          </cell>
          <cell r="D451">
            <v>0</v>
          </cell>
          <cell r="E451">
            <v>2698389589</v>
          </cell>
          <cell r="F451">
            <v>2698389589</v>
          </cell>
          <cell r="G451">
            <v>1108390000</v>
          </cell>
          <cell r="H451">
            <v>1108390000</v>
          </cell>
          <cell r="I451">
            <v>1589999589</v>
          </cell>
          <cell r="J451">
            <v>214797199</v>
          </cell>
          <cell r="K451">
            <v>214797199</v>
          </cell>
          <cell r="L451">
            <v>1135944419</v>
          </cell>
          <cell r="M451">
            <v>1135944419</v>
          </cell>
          <cell r="N451">
            <v>893592801</v>
          </cell>
          <cell r="O451">
            <v>1562445170</v>
          </cell>
          <cell r="P451">
            <v>769055581</v>
          </cell>
          <cell r="Q451">
            <v>1135944419</v>
          </cell>
          <cell r="R451">
            <v>-443300000</v>
          </cell>
        </row>
        <row r="452">
          <cell r="A452" t="str">
            <v>3311107331005</v>
          </cell>
          <cell r="B452" t="str">
            <v>Adecuación Centrales Telefóni</v>
          </cell>
          <cell r="C452">
            <v>0</v>
          </cell>
          <cell r="D452">
            <v>0</v>
          </cell>
          <cell r="E452">
            <v>8082220681</v>
          </cell>
          <cell r="F452">
            <v>8082220681</v>
          </cell>
          <cell r="G452">
            <v>1580221000</v>
          </cell>
          <cell r="H452">
            <v>1580221000</v>
          </cell>
          <cell r="I452">
            <v>6501999681</v>
          </cell>
          <cell r="J452">
            <v>0</v>
          </cell>
          <cell r="K452">
            <v>0</v>
          </cell>
          <cell r="L452">
            <v>18769454</v>
          </cell>
          <cell r="M452">
            <v>18769454</v>
          </cell>
          <cell r="N452">
            <v>1580221000</v>
          </cell>
          <cell r="O452">
            <v>6063451227</v>
          </cell>
          <cell r="P452">
            <v>596230546</v>
          </cell>
          <cell r="Q452">
            <v>18769454</v>
          </cell>
          <cell r="R452">
            <v>-4567200000</v>
          </cell>
        </row>
        <row r="453">
          <cell r="A453" t="str">
            <v>3311107331006</v>
          </cell>
          <cell r="B453" t="str">
            <v>Software de Modelo de Gestión</v>
          </cell>
          <cell r="C453">
            <v>0</v>
          </cell>
          <cell r="D453">
            <v>0</v>
          </cell>
          <cell r="E453">
            <v>200000000</v>
          </cell>
          <cell r="F453">
            <v>200000000</v>
          </cell>
          <cell r="G453">
            <v>200000000</v>
          </cell>
          <cell r="H453">
            <v>200000000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200000000</v>
          </cell>
          <cell r="O453">
            <v>200000000</v>
          </cell>
          <cell r="P453">
            <v>0</v>
          </cell>
          <cell r="Q453">
            <v>0</v>
          </cell>
          <cell r="R453">
            <v>0</v>
          </cell>
        </row>
        <row r="454">
          <cell r="A454" t="str">
            <v>3311107331007</v>
          </cell>
          <cell r="B454" t="str">
            <v>Planificación de Requerimient</v>
          </cell>
          <cell r="C454">
            <v>0</v>
          </cell>
          <cell r="D454">
            <v>0</v>
          </cell>
          <cell r="E454">
            <v>271666667</v>
          </cell>
          <cell r="F454">
            <v>271666667</v>
          </cell>
          <cell r="G454">
            <v>168767000</v>
          </cell>
          <cell r="H454">
            <v>168767000</v>
          </cell>
          <cell r="I454">
            <v>102899667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168767000</v>
          </cell>
          <cell r="O454">
            <v>271666667</v>
          </cell>
          <cell r="P454">
            <v>0</v>
          </cell>
          <cell r="Q454">
            <v>0</v>
          </cell>
          <cell r="R454">
            <v>0</v>
          </cell>
        </row>
        <row r="455">
          <cell r="A455" t="str">
            <v>3311107331008</v>
          </cell>
          <cell r="B455" t="str">
            <v>Seguridad Informática</v>
          </cell>
          <cell r="C455">
            <v>0</v>
          </cell>
          <cell r="D455">
            <v>0</v>
          </cell>
          <cell r="E455">
            <v>935020000</v>
          </cell>
          <cell r="F455">
            <v>935020000</v>
          </cell>
          <cell r="G455">
            <v>532720000</v>
          </cell>
          <cell r="H455">
            <v>532720000</v>
          </cell>
          <cell r="I455">
            <v>402300000</v>
          </cell>
          <cell r="J455">
            <v>200000000</v>
          </cell>
          <cell r="K455">
            <v>200000000</v>
          </cell>
          <cell r="L455">
            <v>205004351.3</v>
          </cell>
          <cell r="M455">
            <v>205004351.3</v>
          </cell>
          <cell r="N455">
            <v>332720000</v>
          </cell>
          <cell r="O455">
            <v>730015648.7</v>
          </cell>
          <cell r="P455">
            <v>333065648.7</v>
          </cell>
          <cell r="Q455">
            <v>0</v>
          </cell>
          <cell r="R455">
            <v>0</v>
          </cell>
        </row>
        <row r="456">
          <cell r="A456" t="str">
            <v>3311107331009</v>
          </cell>
          <cell r="B456" t="str">
            <v>Gestión Unificada de Platafor</v>
          </cell>
          <cell r="C456">
            <v>0</v>
          </cell>
          <cell r="D456">
            <v>0</v>
          </cell>
          <cell r="E456">
            <v>995000000</v>
          </cell>
          <cell r="F456">
            <v>995000000</v>
          </cell>
          <cell r="G456">
            <v>495000000</v>
          </cell>
          <cell r="H456">
            <v>495000000</v>
          </cell>
          <cell r="I456">
            <v>500000000</v>
          </cell>
          <cell r="J456">
            <v>200000000</v>
          </cell>
          <cell r="K456">
            <v>200000000</v>
          </cell>
          <cell r="L456">
            <v>200000000</v>
          </cell>
          <cell r="M456">
            <v>200000000</v>
          </cell>
          <cell r="N456">
            <v>295000000</v>
          </cell>
          <cell r="O456">
            <v>795000000</v>
          </cell>
          <cell r="P456">
            <v>0</v>
          </cell>
          <cell r="Q456">
            <v>0</v>
          </cell>
          <cell r="R456">
            <v>0</v>
          </cell>
        </row>
        <row r="457">
          <cell r="A457" t="str">
            <v>3311107331010</v>
          </cell>
          <cell r="B457" t="str">
            <v>Manejo Documental Fase II</v>
          </cell>
          <cell r="C457">
            <v>0</v>
          </cell>
          <cell r="D457">
            <v>0</v>
          </cell>
          <cell r="E457">
            <v>1199238400</v>
          </cell>
          <cell r="F457">
            <v>1199238400</v>
          </cell>
          <cell r="G457">
            <v>564238000</v>
          </cell>
          <cell r="H457">
            <v>564238000</v>
          </cell>
          <cell r="I457">
            <v>635000400</v>
          </cell>
          <cell r="J457">
            <v>300000000</v>
          </cell>
          <cell r="K457">
            <v>300000000</v>
          </cell>
          <cell r="L457">
            <v>300000000</v>
          </cell>
          <cell r="M457">
            <v>300000000</v>
          </cell>
          <cell r="N457">
            <v>264238000</v>
          </cell>
          <cell r="O457">
            <v>899238400</v>
          </cell>
          <cell r="P457">
            <v>0</v>
          </cell>
          <cell r="Q457">
            <v>0</v>
          </cell>
          <cell r="R457">
            <v>-899200000</v>
          </cell>
        </row>
        <row r="458">
          <cell r="A458" t="str">
            <v>3311107331011</v>
          </cell>
          <cell r="B458" t="str">
            <v>Creación de Ambientes</v>
          </cell>
          <cell r="C458">
            <v>0</v>
          </cell>
          <cell r="D458">
            <v>0</v>
          </cell>
          <cell r="E458">
            <v>1261000000</v>
          </cell>
          <cell r="F458">
            <v>1261000000</v>
          </cell>
          <cell r="G458">
            <v>1161000000</v>
          </cell>
          <cell r="H458">
            <v>1161000000</v>
          </cell>
          <cell r="I458">
            <v>100000000</v>
          </cell>
          <cell r="J458">
            <v>1000000000</v>
          </cell>
          <cell r="K458">
            <v>1000000000</v>
          </cell>
          <cell r="L458">
            <v>1000000000</v>
          </cell>
          <cell r="M458">
            <v>1000000000</v>
          </cell>
          <cell r="N458">
            <v>161000000</v>
          </cell>
          <cell r="O458">
            <v>261000000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3311107331012</v>
          </cell>
          <cell r="B459" t="str">
            <v>Ofimática - Especializadas</v>
          </cell>
          <cell r="C459">
            <v>0</v>
          </cell>
          <cell r="D459">
            <v>0</v>
          </cell>
          <cell r="E459">
            <v>1797397175</v>
          </cell>
          <cell r="F459">
            <v>1797397175</v>
          </cell>
          <cell r="G459">
            <v>431097000</v>
          </cell>
          <cell r="H459">
            <v>431097000</v>
          </cell>
          <cell r="I459">
            <v>1366300175</v>
          </cell>
          <cell r="J459">
            <v>0</v>
          </cell>
          <cell r="K459">
            <v>0</v>
          </cell>
          <cell r="L459">
            <v>180251012</v>
          </cell>
          <cell r="M459">
            <v>180251012</v>
          </cell>
          <cell r="N459">
            <v>431097000</v>
          </cell>
          <cell r="O459">
            <v>1617146163</v>
          </cell>
          <cell r="P459">
            <v>518748988</v>
          </cell>
          <cell r="Q459">
            <v>180251012</v>
          </cell>
          <cell r="R459">
            <v>-699900000</v>
          </cell>
        </row>
        <row r="460">
          <cell r="A460" t="str">
            <v>3311107331013</v>
          </cell>
          <cell r="B460" t="str">
            <v>Sistema de Control de Fraudes</v>
          </cell>
          <cell r="C460">
            <v>0</v>
          </cell>
          <cell r="D460">
            <v>0</v>
          </cell>
          <cell r="E460">
            <v>38715</v>
          </cell>
          <cell r="F460">
            <v>38715</v>
          </cell>
          <cell r="G460">
            <v>38715</v>
          </cell>
          <cell r="H460">
            <v>38715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38715</v>
          </cell>
          <cell r="O460">
            <v>38715</v>
          </cell>
          <cell r="P460">
            <v>0</v>
          </cell>
          <cell r="Q460">
            <v>0</v>
          </cell>
          <cell r="R460">
            <v>0</v>
          </cell>
        </row>
        <row r="461">
          <cell r="A461" t="str">
            <v>3311107331014</v>
          </cell>
          <cell r="B461" t="str">
            <v>Seguridad Corporativa</v>
          </cell>
          <cell r="C461">
            <v>0</v>
          </cell>
          <cell r="D461">
            <v>0</v>
          </cell>
          <cell r="E461">
            <v>2000000000</v>
          </cell>
          <cell r="F461">
            <v>2000000000</v>
          </cell>
          <cell r="G461">
            <v>0</v>
          </cell>
          <cell r="H461">
            <v>0</v>
          </cell>
          <cell r="I461">
            <v>2000000000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2000000000</v>
          </cell>
          <cell r="P461">
            <v>1500000000</v>
          </cell>
          <cell r="Q461">
            <v>0</v>
          </cell>
          <cell r="R461">
            <v>-500000000</v>
          </cell>
        </row>
        <row r="462">
          <cell r="A462" t="str">
            <v>3311107331015</v>
          </cell>
          <cell r="B462" t="str">
            <v>Inventario de la Red de Plant</v>
          </cell>
          <cell r="C462">
            <v>0</v>
          </cell>
          <cell r="D462">
            <v>0</v>
          </cell>
          <cell r="E462">
            <v>2799000000</v>
          </cell>
          <cell r="F462">
            <v>2799000000</v>
          </cell>
          <cell r="G462">
            <v>2239200000</v>
          </cell>
          <cell r="H462">
            <v>2239200000</v>
          </cell>
          <cell r="I462">
            <v>559800000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2239200000</v>
          </cell>
          <cell r="O462">
            <v>1500000000</v>
          </cell>
          <cell r="P462">
            <v>1500000000</v>
          </cell>
          <cell r="Q462">
            <v>0</v>
          </cell>
          <cell r="R462">
            <v>-1299000000</v>
          </cell>
        </row>
        <row r="463">
          <cell r="A463" t="str">
            <v>3311107331016</v>
          </cell>
          <cell r="B463" t="str">
            <v>Data Ware House Fase III y IV</v>
          </cell>
          <cell r="C463">
            <v>0</v>
          </cell>
          <cell r="D463">
            <v>0</v>
          </cell>
          <cell r="E463">
            <v>175056250</v>
          </cell>
          <cell r="F463">
            <v>175056250</v>
          </cell>
          <cell r="G463">
            <v>175056000</v>
          </cell>
          <cell r="H463">
            <v>175056000</v>
          </cell>
          <cell r="I463">
            <v>250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175056000</v>
          </cell>
          <cell r="O463">
            <v>175056250</v>
          </cell>
          <cell r="P463">
            <v>0</v>
          </cell>
          <cell r="Q463">
            <v>0</v>
          </cell>
          <cell r="R463">
            <v>-175000000</v>
          </cell>
        </row>
        <row r="464">
          <cell r="A464" t="str">
            <v>3311107331017</v>
          </cell>
          <cell r="B464" t="str">
            <v>Fase II Centro de Gestión</v>
          </cell>
          <cell r="C464">
            <v>0</v>
          </cell>
          <cell r="D464">
            <v>0</v>
          </cell>
          <cell r="E464">
            <v>3000000000</v>
          </cell>
          <cell r="F464">
            <v>3000000000</v>
          </cell>
          <cell r="G464">
            <v>694000000</v>
          </cell>
          <cell r="H464">
            <v>694000000</v>
          </cell>
          <cell r="I464">
            <v>2306000000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694000000</v>
          </cell>
          <cell r="O464">
            <v>3000000000</v>
          </cell>
          <cell r="P464">
            <v>3000000000</v>
          </cell>
          <cell r="Q464">
            <v>0</v>
          </cell>
          <cell r="R464">
            <v>0</v>
          </cell>
        </row>
        <row r="465">
          <cell r="A465" t="str">
            <v>3311107331018</v>
          </cell>
          <cell r="B465" t="str">
            <v>Sistema de Recolección de Dat</v>
          </cell>
          <cell r="C465">
            <v>0</v>
          </cell>
          <cell r="D465">
            <v>0</v>
          </cell>
          <cell r="E465">
            <v>2823100000</v>
          </cell>
          <cell r="F465">
            <v>2823100000</v>
          </cell>
          <cell r="G465">
            <v>0</v>
          </cell>
          <cell r="H465">
            <v>0</v>
          </cell>
          <cell r="I465">
            <v>2823100000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1000000000</v>
          </cell>
          <cell r="P465">
            <v>1000000000</v>
          </cell>
          <cell r="Q465">
            <v>0</v>
          </cell>
          <cell r="R465">
            <v>-1823100000</v>
          </cell>
        </row>
        <row r="466">
          <cell r="A466" t="str">
            <v>3311107331019</v>
          </cell>
          <cell r="B466" t="str">
            <v>Integración de Aplicaciones F</v>
          </cell>
          <cell r="C466">
            <v>0</v>
          </cell>
          <cell r="D466">
            <v>0</v>
          </cell>
          <cell r="E466">
            <v>5031000000</v>
          </cell>
          <cell r="F466">
            <v>5031000000</v>
          </cell>
          <cell r="G466">
            <v>3211100000</v>
          </cell>
          <cell r="H466">
            <v>3211100000</v>
          </cell>
          <cell r="I466">
            <v>1819900000</v>
          </cell>
          <cell r="J466">
            <v>700000000</v>
          </cell>
          <cell r="K466">
            <v>700000000</v>
          </cell>
          <cell r="L466">
            <v>700000000</v>
          </cell>
          <cell r="M466">
            <v>700000000</v>
          </cell>
          <cell r="N466">
            <v>2511100000</v>
          </cell>
          <cell r="O466">
            <v>4331000000</v>
          </cell>
          <cell r="P466">
            <v>3300000000</v>
          </cell>
          <cell r="Q466">
            <v>0</v>
          </cell>
          <cell r="R466">
            <v>0</v>
          </cell>
        </row>
        <row r="467">
          <cell r="A467" t="str">
            <v>3311107331020</v>
          </cell>
          <cell r="B467" t="str">
            <v>Capacity Planning</v>
          </cell>
          <cell r="C467">
            <v>0</v>
          </cell>
          <cell r="D467">
            <v>0</v>
          </cell>
          <cell r="E467">
            <v>9194965488.7</v>
          </cell>
          <cell r="F467">
            <v>9194965488.7</v>
          </cell>
          <cell r="G467">
            <v>2603865285</v>
          </cell>
          <cell r="H467">
            <v>2603865285</v>
          </cell>
          <cell r="I467">
            <v>6591100203.7</v>
          </cell>
          <cell r="J467">
            <v>2485398761</v>
          </cell>
          <cell r="K467">
            <v>2485398761</v>
          </cell>
          <cell r="L467">
            <v>3219443054</v>
          </cell>
          <cell r="M467">
            <v>3219443054</v>
          </cell>
          <cell r="N467">
            <v>118466524</v>
          </cell>
          <cell r="O467">
            <v>5975522434.7</v>
          </cell>
          <cell r="P467">
            <v>3275556946</v>
          </cell>
          <cell r="Q467">
            <v>119443054</v>
          </cell>
          <cell r="R467">
            <v>-300000000</v>
          </cell>
        </row>
        <row r="468">
          <cell r="A468" t="str">
            <v>331110734</v>
          </cell>
          <cell r="B468" t="str">
            <v>POT:ORDEN PARA LA ARMONIA</v>
          </cell>
          <cell r="C468">
            <v>0</v>
          </cell>
          <cell r="D468">
            <v>0</v>
          </cell>
          <cell r="E468">
            <v>1018544765.47</v>
          </cell>
          <cell r="F468">
            <v>1018544765.47</v>
          </cell>
          <cell r="G468">
            <v>988545000</v>
          </cell>
          <cell r="H468">
            <v>988545000</v>
          </cell>
          <cell r="I468">
            <v>29999765.47</v>
          </cell>
          <cell r="J468">
            <v>0</v>
          </cell>
          <cell r="K468">
            <v>0</v>
          </cell>
          <cell r="L468">
            <v>1178155.19</v>
          </cell>
          <cell r="M468">
            <v>1178155.19</v>
          </cell>
          <cell r="N468">
            <v>988545000</v>
          </cell>
          <cell r="O468">
            <v>1017366610.28</v>
          </cell>
          <cell r="P468">
            <v>47821844.81</v>
          </cell>
          <cell r="Q468">
            <v>1178155.19</v>
          </cell>
          <cell r="R468">
            <v>0</v>
          </cell>
        </row>
        <row r="469">
          <cell r="A469" t="str">
            <v>3311107341</v>
          </cell>
          <cell r="B469" t="str">
            <v>OPERATIVIZACION DEL POT</v>
          </cell>
          <cell r="C469">
            <v>0</v>
          </cell>
          <cell r="D469">
            <v>0</v>
          </cell>
          <cell r="E469">
            <v>1018544765.47</v>
          </cell>
          <cell r="F469">
            <v>1018544765.47</v>
          </cell>
          <cell r="G469">
            <v>988545000</v>
          </cell>
          <cell r="H469">
            <v>988545000</v>
          </cell>
          <cell r="I469">
            <v>29999765.47</v>
          </cell>
          <cell r="J469">
            <v>0</v>
          </cell>
          <cell r="K469">
            <v>0</v>
          </cell>
          <cell r="L469">
            <v>1178155.19</v>
          </cell>
          <cell r="M469">
            <v>1178155.19</v>
          </cell>
          <cell r="N469">
            <v>988545000</v>
          </cell>
          <cell r="O469">
            <v>1017366610.28</v>
          </cell>
          <cell r="P469">
            <v>47821844.81</v>
          </cell>
          <cell r="Q469">
            <v>1178155.19</v>
          </cell>
          <cell r="R469">
            <v>0</v>
          </cell>
        </row>
        <row r="470">
          <cell r="A470" t="str">
            <v>3311107341001</v>
          </cell>
          <cell r="B470" t="str">
            <v>Plan Canalizaciones y Redes P</v>
          </cell>
          <cell r="C470">
            <v>0</v>
          </cell>
          <cell r="D470">
            <v>0</v>
          </cell>
          <cell r="E470">
            <v>1018544765.47</v>
          </cell>
          <cell r="F470">
            <v>1018544765.47</v>
          </cell>
          <cell r="G470">
            <v>988545000</v>
          </cell>
          <cell r="H470">
            <v>988545000</v>
          </cell>
          <cell r="I470">
            <v>29999765.47</v>
          </cell>
          <cell r="J470">
            <v>0</v>
          </cell>
          <cell r="K470">
            <v>0</v>
          </cell>
          <cell r="L470">
            <v>1178155.19</v>
          </cell>
          <cell r="M470">
            <v>1178155.19</v>
          </cell>
          <cell r="N470">
            <v>988545000</v>
          </cell>
          <cell r="O470">
            <v>1017366610.28</v>
          </cell>
          <cell r="P470">
            <v>47821844.81</v>
          </cell>
          <cell r="Q470">
            <v>1178155.19</v>
          </cell>
          <cell r="R470">
            <v>0</v>
          </cell>
        </row>
        <row r="471">
          <cell r="A471" t="str">
            <v>332</v>
          </cell>
          <cell r="B471" t="str">
            <v>INDIRECTA</v>
          </cell>
          <cell r="C471">
            <v>59806300000</v>
          </cell>
          <cell r="D471">
            <v>0</v>
          </cell>
          <cell r="E471">
            <v>29970720665</v>
          </cell>
          <cell r="F471">
            <v>89777020665</v>
          </cell>
          <cell r="G471">
            <v>1055983000</v>
          </cell>
          <cell r="H471">
            <v>85910403665</v>
          </cell>
          <cell r="I471">
            <v>3866617000</v>
          </cell>
          <cell r="J471">
            <v>266836000</v>
          </cell>
          <cell r="K471">
            <v>84436319394</v>
          </cell>
          <cell r="L471">
            <v>87209756665</v>
          </cell>
          <cell r="M471">
            <v>87209756665</v>
          </cell>
          <cell r="N471">
            <v>1474084271</v>
          </cell>
          <cell r="O471">
            <v>2567264000</v>
          </cell>
          <cell r="P471">
            <v>475364000</v>
          </cell>
          <cell r="Q471">
            <v>1821236000</v>
          </cell>
          <cell r="R471">
            <v>0</v>
          </cell>
        </row>
        <row r="472">
          <cell r="A472" t="str">
            <v>33201</v>
          </cell>
          <cell r="B472" t="str">
            <v>PRESTAMOS</v>
          </cell>
          <cell r="C472">
            <v>7928300000</v>
          </cell>
          <cell r="D472">
            <v>0</v>
          </cell>
          <cell r="E472">
            <v>0</v>
          </cell>
          <cell r="F472">
            <v>7928300000</v>
          </cell>
          <cell r="G472">
            <v>1055983000</v>
          </cell>
          <cell r="H472">
            <v>5850683000</v>
          </cell>
          <cell r="I472">
            <v>2077617000</v>
          </cell>
          <cell r="J472">
            <v>266836000</v>
          </cell>
          <cell r="K472">
            <v>4465598729</v>
          </cell>
          <cell r="L472">
            <v>5450036000</v>
          </cell>
          <cell r="M472">
            <v>5450036000</v>
          </cell>
          <cell r="N472">
            <v>1385084271</v>
          </cell>
          <cell r="O472">
            <v>2478264000</v>
          </cell>
          <cell r="P472">
            <v>475364000</v>
          </cell>
          <cell r="Q472">
            <v>32236000</v>
          </cell>
          <cell r="R472">
            <v>0</v>
          </cell>
        </row>
        <row r="473">
          <cell r="A473" t="str">
            <v>3320101</v>
          </cell>
          <cell r="B473" t="str">
            <v>Vivienda</v>
          </cell>
          <cell r="C473">
            <v>7166700000</v>
          </cell>
          <cell r="D473">
            <v>0</v>
          </cell>
          <cell r="E473">
            <v>0</v>
          </cell>
          <cell r="F473">
            <v>7166700000</v>
          </cell>
          <cell r="G473">
            <v>1019883000</v>
          </cell>
          <cell r="H473">
            <v>5158473000</v>
          </cell>
          <cell r="I473">
            <v>2008227000</v>
          </cell>
          <cell r="J473">
            <v>234600000</v>
          </cell>
          <cell r="K473">
            <v>3779362729</v>
          </cell>
          <cell r="L473">
            <v>4763800000</v>
          </cell>
          <cell r="M473">
            <v>4763800000</v>
          </cell>
          <cell r="N473">
            <v>1379110271</v>
          </cell>
          <cell r="O473">
            <v>2402900000</v>
          </cell>
          <cell r="P473">
            <v>400000000</v>
          </cell>
          <cell r="Q473">
            <v>0</v>
          </cell>
          <cell r="R473">
            <v>0</v>
          </cell>
        </row>
        <row r="474">
          <cell r="A474" t="str">
            <v>3320102</v>
          </cell>
          <cell r="B474" t="str">
            <v>Personales con Documento</v>
          </cell>
          <cell r="C474">
            <v>311600000</v>
          </cell>
          <cell r="D474">
            <v>0</v>
          </cell>
          <cell r="E474">
            <v>0</v>
          </cell>
          <cell r="F474">
            <v>311600000</v>
          </cell>
          <cell r="G474">
            <v>36100000</v>
          </cell>
          <cell r="H474">
            <v>242210000</v>
          </cell>
          <cell r="I474">
            <v>69390000</v>
          </cell>
          <cell r="J474">
            <v>32236000</v>
          </cell>
          <cell r="K474">
            <v>236236000</v>
          </cell>
          <cell r="L474">
            <v>236236000</v>
          </cell>
          <cell r="M474">
            <v>236236000</v>
          </cell>
          <cell r="N474">
            <v>5974000</v>
          </cell>
          <cell r="O474">
            <v>75364000</v>
          </cell>
          <cell r="P474">
            <v>75364000</v>
          </cell>
          <cell r="Q474">
            <v>32236000</v>
          </cell>
          <cell r="R474">
            <v>0</v>
          </cell>
        </row>
        <row r="475">
          <cell r="A475" t="str">
            <v>3320103</v>
          </cell>
          <cell r="B475" t="str">
            <v>Asociaci¾n de Profesionales ET</v>
          </cell>
          <cell r="C475">
            <v>450000000</v>
          </cell>
          <cell r="D475">
            <v>0</v>
          </cell>
          <cell r="E475">
            <v>0</v>
          </cell>
          <cell r="F475">
            <v>450000000</v>
          </cell>
          <cell r="G475">
            <v>0</v>
          </cell>
          <cell r="H475">
            <v>450000000</v>
          </cell>
          <cell r="I475">
            <v>0</v>
          </cell>
          <cell r="J475">
            <v>0</v>
          </cell>
          <cell r="K475">
            <v>450000000</v>
          </cell>
          <cell r="L475">
            <v>450000000</v>
          </cell>
          <cell r="M475">
            <v>450000000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6">
          <cell r="A476" t="str">
            <v>33202</v>
          </cell>
          <cell r="B476" t="str">
            <v>APORTES DISTRITALES</v>
          </cell>
          <cell r="C476">
            <v>1878000000</v>
          </cell>
          <cell r="D476">
            <v>0</v>
          </cell>
          <cell r="E476">
            <v>0</v>
          </cell>
          <cell r="F476">
            <v>1878000000</v>
          </cell>
          <cell r="G476">
            <v>0</v>
          </cell>
          <cell r="H476">
            <v>89000000</v>
          </cell>
          <cell r="I476">
            <v>1789000000</v>
          </cell>
          <cell r="J476">
            <v>0</v>
          </cell>
          <cell r="K476">
            <v>0</v>
          </cell>
          <cell r="L476">
            <v>1789000000</v>
          </cell>
          <cell r="M476">
            <v>1789000000</v>
          </cell>
          <cell r="N476">
            <v>89000000</v>
          </cell>
          <cell r="O476">
            <v>89000000</v>
          </cell>
          <cell r="P476">
            <v>0</v>
          </cell>
          <cell r="Q476">
            <v>1789000000</v>
          </cell>
          <cell r="R476">
            <v>0</v>
          </cell>
        </row>
        <row r="477">
          <cell r="A477" t="str">
            <v>3320204</v>
          </cell>
          <cell r="B477" t="str">
            <v>Plan de Gestion ambiental</v>
          </cell>
          <cell r="C477">
            <v>1789000000</v>
          </cell>
          <cell r="D477">
            <v>0</v>
          </cell>
          <cell r="E477">
            <v>0</v>
          </cell>
          <cell r="F477">
            <v>1789000000</v>
          </cell>
          <cell r="G477">
            <v>0</v>
          </cell>
          <cell r="H477">
            <v>0</v>
          </cell>
          <cell r="I477">
            <v>1789000000</v>
          </cell>
          <cell r="J477">
            <v>0</v>
          </cell>
          <cell r="K477">
            <v>0</v>
          </cell>
          <cell r="L477">
            <v>1789000000</v>
          </cell>
          <cell r="M477">
            <v>1789000000</v>
          </cell>
          <cell r="N477">
            <v>0</v>
          </cell>
          <cell r="O477">
            <v>0</v>
          </cell>
          <cell r="P477">
            <v>0</v>
          </cell>
          <cell r="Q477">
            <v>1789000000</v>
          </cell>
          <cell r="R477">
            <v>0</v>
          </cell>
        </row>
        <row r="478">
          <cell r="A478" t="str">
            <v>3320205</v>
          </cell>
          <cell r="B478" t="str">
            <v>Estudio de Estratificacion DAP</v>
          </cell>
          <cell r="C478">
            <v>89000000</v>
          </cell>
          <cell r="D478">
            <v>0</v>
          </cell>
          <cell r="E478">
            <v>0</v>
          </cell>
          <cell r="F478">
            <v>89000000</v>
          </cell>
          <cell r="G478">
            <v>0</v>
          </cell>
          <cell r="H478">
            <v>89000000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89000000</v>
          </cell>
          <cell r="O478">
            <v>89000000</v>
          </cell>
          <cell r="P478">
            <v>0</v>
          </cell>
          <cell r="Q478">
            <v>0</v>
          </cell>
          <cell r="R478">
            <v>0</v>
          </cell>
        </row>
        <row r="479">
          <cell r="A479" t="str">
            <v>33203</v>
          </cell>
          <cell r="B479" t="str">
            <v>OTROS APORTES</v>
          </cell>
          <cell r="C479">
            <v>50000000000</v>
          </cell>
          <cell r="D479">
            <v>0</v>
          </cell>
          <cell r="E479">
            <v>29970720665</v>
          </cell>
          <cell r="F479">
            <v>79970720665</v>
          </cell>
          <cell r="G479">
            <v>0</v>
          </cell>
          <cell r="H479">
            <v>79970720665</v>
          </cell>
          <cell r="I479">
            <v>0</v>
          </cell>
          <cell r="J479">
            <v>0</v>
          </cell>
          <cell r="K479">
            <v>79970720665</v>
          </cell>
          <cell r="L479">
            <v>79970720665</v>
          </cell>
          <cell r="M479">
            <v>79970720665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</row>
        <row r="480">
          <cell r="A480" t="str">
            <v>3320301</v>
          </cell>
          <cell r="B480" t="str">
            <v>Transferencia de Utilidades</v>
          </cell>
          <cell r="C480">
            <v>50000000000</v>
          </cell>
          <cell r="D480">
            <v>0</v>
          </cell>
          <cell r="E480">
            <v>29970720665</v>
          </cell>
          <cell r="F480">
            <v>79970720665</v>
          </cell>
          <cell r="G480">
            <v>0</v>
          </cell>
          <cell r="H480">
            <v>79970720665</v>
          </cell>
          <cell r="I480">
            <v>0</v>
          </cell>
          <cell r="J480">
            <v>0</v>
          </cell>
          <cell r="K480">
            <v>79970720665</v>
          </cell>
          <cell r="L480">
            <v>79970720665</v>
          </cell>
          <cell r="M480">
            <v>79970720665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</row>
        <row r="481">
          <cell r="A481" t="str">
            <v>333</v>
          </cell>
          <cell r="B481" t="str">
            <v>C*P INVERSION</v>
          </cell>
          <cell r="C481">
            <v>71792200000</v>
          </cell>
          <cell r="D481">
            <v>2088893067.15</v>
          </cell>
          <cell r="E481">
            <v>45879090952.53</v>
          </cell>
          <cell r="F481">
            <v>117671290952.53</v>
          </cell>
          <cell r="G481">
            <v>2088893067.15</v>
          </cell>
          <cell r="H481">
            <v>96896093067.15</v>
          </cell>
          <cell r="I481">
            <v>20775197885.38</v>
          </cell>
          <cell r="J481">
            <v>4114004771.19</v>
          </cell>
          <cell r="K481">
            <v>82569266370.06</v>
          </cell>
          <cell r="L481">
            <v>110305209258.76</v>
          </cell>
          <cell r="M481">
            <v>110305209258.76</v>
          </cell>
          <cell r="N481">
            <v>14326826697.09</v>
          </cell>
          <cell r="O481">
            <v>7366081693.77</v>
          </cell>
          <cell r="P481">
            <v>3788368000</v>
          </cell>
          <cell r="Q481">
            <v>-1374342212.48</v>
          </cell>
          <cell r="R481">
            <v>-1394261967.67</v>
          </cell>
        </row>
        <row r="482">
          <cell r="A482" t="str">
            <v>333110041610101</v>
          </cell>
          <cell r="B482" t="str">
            <v>Semaforizacion Electronica</v>
          </cell>
          <cell r="C482">
            <v>0</v>
          </cell>
          <cell r="D482">
            <v>0</v>
          </cell>
          <cell r="E482">
            <v>642837868.06</v>
          </cell>
          <cell r="F482">
            <v>642837868.06</v>
          </cell>
          <cell r="G482">
            <v>0</v>
          </cell>
          <cell r="H482">
            <v>642837868.06</v>
          </cell>
          <cell r="I482">
            <v>0</v>
          </cell>
          <cell r="J482">
            <v>0</v>
          </cell>
          <cell r="K482">
            <v>540859894.49</v>
          </cell>
          <cell r="L482">
            <v>642837868.06</v>
          </cell>
          <cell r="M482">
            <v>642837868.06</v>
          </cell>
          <cell r="N482">
            <v>101977973.57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</row>
        <row r="483">
          <cell r="A483" t="str">
            <v>333110052010101</v>
          </cell>
          <cell r="B483" t="str">
            <v>Reposicion de lineas</v>
          </cell>
          <cell r="C483">
            <v>0</v>
          </cell>
          <cell r="D483">
            <v>0</v>
          </cell>
          <cell r="E483">
            <v>14958024892.57</v>
          </cell>
          <cell r="F483">
            <v>14958024892.57</v>
          </cell>
          <cell r="G483">
            <v>0</v>
          </cell>
          <cell r="H483">
            <v>13838103114.32</v>
          </cell>
          <cell r="I483">
            <v>1119921778.25</v>
          </cell>
          <cell r="J483">
            <v>628681098</v>
          </cell>
          <cell r="K483">
            <v>10206757971.9</v>
          </cell>
          <cell r="L483">
            <v>14958024892.57</v>
          </cell>
          <cell r="M483">
            <v>14958024892.57</v>
          </cell>
          <cell r="N483">
            <v>3631345142.42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</row>
        <row r="484">
          <cell r="A484" t="str">
            <v>333110052010102</v>
          </cell>
          <cell r="B484" t="str">
            <v>Ampliacion 126.000 lineas</v>
          </cell>
          <cell r="C484">
            <v>0</v>
          </cell>
          <cell r="D484">
            <v>0</v>
          </cell>
          <cell r="E484">
            <v>3629121204.25</v>
          </cell>
          <cell r="F484">
            <v>3629121204.25</v>
          </cell>
          <cell r="G484">
            <v>0</v>
          </cell>
          <cell r="H484">
            <v>1306397071.98</v>
          </cell>
          <cell r="I484">
            <v>2322724132.27</v>
          </cell>
          <cell r="J484">
            <v>0</v>
          </cell>
          <cell r="K484">
            <v>601264539.05</v>
          </cell>
          <cell r="L484">
            <v>3629121204.25</v>
          </cell>
          <cell r="M484">
            <v>3629121204.25</v>
          </cell>
          <cell r="N484">
            <v>705132532.93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</row>
        <row r="485">
          <cell r="A485" t="str">
            <v>333110052010103</v>
          </cell>
          <cell r="B485" t="str">
            <v>Construccion Canalizaciones y</v>
          </cell>
          <cell r="C485">
            <v>0</v>
          </cell>
          <cell r="D485">
            <v>513570025.92</v>
          </cell>
          <cell r="E485">
            <v>5536682778.27</v>
          </cell>
          <cell r="F485">
            <v>5536682778.27</v>
          </cell>
          <cell r="G485">
            <v>0</v>
          </cell>
          <cell r="H485">
            <v>5023112752.35</v>
          </cell>
          <cell r="I485">
            <v>513570025.92</v>
          </cell>
          <cell r="J485">
            <v>5934176</v>
          </cell>
          <cell r="K485">
            <v>4338292386.67</v>
          </cell>
          <cell r="L485">
            <v>5536682778.27</v>
          </cell>
          <cell r="M485">
            <v>5536682778.27</v>
          </cell>
          <cell r="N485">
            <v>684820365.68</v>
          </cell>
          <cell r="O485">
            <v>0</v>
          </cell>
          <cell r="P485">
            <v>0</v>
          </cell>
          <cell r="Q485">
            <v>513570025.92</v>
          </cell>
          <cell r="R485">
            <v>0</v>
          </cell>
        </row>
        <row r="486">
          <cell r="A486" t="str">
            <v>333110052010104</v>
          </cell>
          <cell r="B486" t="str">
            <v>Seguridad de Armarios y Cables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</row>
        <row r="487">
          <cell r="A487" t="str">
            <v>333110052010105</v>
          </cell>
          <cell r="B487" t="str">
            <v>Construccion Edificios</v>
          </cell>
          <cell r="C487">
            <v>0</v>
          </cell>
          <cell r="D487">
            <v>0</v>
          </cell>
          <cell r="E487">
            <v>18483397</v>
          </cell>
          <cell r="F487">
            <v>18483397</v>
          </cell>
          <cell r="G487">
            <v>0</v>
          </cell>
          <cell r="H487">
            <v>18483395.98</v>
          </cell>
          <cell r="I487">
            <v>1.02</v>
          </cell>
          <cell r="J487">
            <v>0</v>
          </cell>
          <cell r="K487">
            <v>18483395.98</v>
          </cell>
          <cell r="L487">
            <v>18483397</v>
          </cell>
          <cell r="M487">
            <v>18483397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</row>
        <row r="488">
          <cell r="A488" t="str">
            <v>333110052010106</v>
          </cell>
          <cell r="B488" t="str">
            <v>Adecuaciones y Construcciones</v>
          </cell>
          <cell r="C488">
            <v>0</v>
          </cell>
          <cell r="D488">
            <v>0</v>
          </cell>
          <cell r="E488">
            <v>917651019.7</v>
          </cell>
          <cell r="F488">
            <v>917651019.7</v>
          </cell>
          <cell r="G488">
            <v>0</v>
          </cell>
          <cell r="H488">
            <v>917651019.7</v>
          </cell>
          <cell r="I488">
            <v>0</v>
          </cell>
          <cell r="J488">
            <v>289365</v>
          </cell>
          <cell r="K488">
            <v>879051022.22</v>
          </cell>
          <cell r="L488">
            <v>917651019.7</v>
          </cell>
          <cell r="M488">
            <v>917651019.7</v>
          </cell>
          <cell r="N488">
            <v>38599997.48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</row>
        <row r="489">
          <cell r="A489" t="str">
            <v>333110052010107</v>
          </cell>
          <cell r="B489" t="str">
            <v>Adquisicion de Inmuebles</v>
          </cell>
          <cell r="C489">
            <v>0</v>
          </cell>
          <cell r="D489">
            <v>0</v>
          </cell>
          <cell r="E489">
            <v>3400000000</v>
          </cell>
          <cell r="F489">
            <v>3400000000</v>
          </cell>
          <cell r="G489">
            <v>0</v>
          </cell>
          <cell r="H489">
            <v>0</v>
          </cell>
          <cell r="I489">
            <v>3400000000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3400000000</v>
          </cell>
          <cell r="P489">
            <v>3400000000</v>
          </cell>
          <cell r="Q489">
            <v>0</v>
          </cell>
          <cell r="R489">
            <v>0</v>
          </cell>
        </row>
        <row r="490">
          <cell r="A490" t="str">
            <v>333110052010108</v>
          </cell>
          <cell r="B490" t="str">
            <v>Sistema de Prueba de LÝneas</v>
          </cell>
          <cell r="C490">
            <v>0</v>
          </cell>
          <cell r="D490">
            <v>0</v>
          </cell>
          <cell r="E490">
            <v>62632902</v>
          </cell>
          <cell r="F490">
            <v>62632902</v>
          </cell>
          <cell r="G490">
            <v>0</v>
          </cell>
          <cell r="H490">
            <v>62632902</v>
          </cell>
          <cell r="I490">
            <v>0</v>
          </cell>
          <cell r="J490">
            <v>0</v>
          </cell>
          <cell r="K490">
            <v>61128102</v>
          </cell>
          <cell r="L490">
            <v>62632902</v>
          </cell>
          <cell r="M490">
            <v>62632902</v>
          </cell>
          <cell r="N490">
            <v>1504800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</row>
        <row r="491">
          <cell r="A491" t="str">
            <v>333110052010109</v>
          </cell>
          <cell r="B491" t="str">
            <v>Adecuacion Centrales</v>
          </cell>
          <cell r="C491">
            <v>0</v>
          </cell>
          <cell r="D491">
            <v>0</v>
          </cell>
          <cell r="E491">
            <v>223957538.57</v>
          </cell>
          <cell r="F491">
            <v>223957538.57</v>
          </cell>
          <cell r="G491">
            <v>0</v>
          </cell>
          <cell r="H491">
            <v>213284433.5</v>
          </cell>
          <cell r="I491">
            <v>10673105.07</v>
          </cell>
          <cell r="J491">
            <v>0</v>
          </cell>
          <cell r="K491">
            <v>213284433.5</v>
          </cell>
          <cell r="L491">
            <v>223957538.57</v>
          </cell>
          <cell r="M491">
            <v>223957538.57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</row>
        <row r="492">
          <cell r="A492" t="str">
            <v>333110052010110</v>
          </cell>
          <cell r="B492" t="str">
            <v>Equipo Electromecanico</v>
          </cell>
          <cell r="C492">
            <v>0</v>
          </cell>
          <cell r="D492">
            <v>0</v>
          </cell>
          <cell r="E492">
            <v>1190812494.88</v>
          </cell>
          <cell r="F492">
            <v>1190812494.88</v>
          </cell>
          <cell r="G492">
            <v>0</v>
          </cell>
          <cell r="H492">
            <v>1190812494.88</v>
          </cell>
          <cell r="I492">
            <v>0</v>
          </cell>
          <cell r="J492">
            <v>65199645.03</v>
          </cell>
          <cell r="K492">
            <v>1140470145.88</v>
          </cell>
          <cell r="L492">
            <v>1190812494.88</v>
          </cell>
          <cell r="M492">
            <v>1190812494.88</v>
          </cell>
          <cell r="N492">
            <v>50342349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A493" t="str">
            <v>333110052010111</v>
          </cell>
          <cell r="B493" t="str">
            <v>Mejoramiento y Recuperacion de</v>
          </cell>
          <cell r="C493">
            <v>0</v>
          </cell>
          <cell r="D493">
            <v>-1883646012.06</v>
          </cell>
          <cell r="E493">
            <v>12464600451.34</v>
          </cell>
          <cell r="F493">
            <v>12464600451.34</v>
          </cell>
          <cell r="G493">
            <v>-1883646012.06</v>
          </cell>
          <cell r="H493">
            <v>12464600451.34</v>
          </cell>
          <cell r="I493">
            <v>0</v>
          </cell>
          <cell r="J493">
            <v>404301282.11</v>
          </cell>
          <cell r="K493">
            <v>11529321740.67</v>
          </cell>
          <cell r="L493">
            <v>12464600451.34</v>
          </cell>
          <cell r="M493">
            <v>12464600451.34</v>
          </cell>
          <cell r="N493">
            <v>935278710.67</v>
          </cell>
          <cell r="O493">
            <v>0</v>
          </cell>
          <cell r="P493">
            <v>0</v>
          </cell>
          <cell r="Q493">
            <v>-1883646012.06</v>
          </cell>
          <cell r="R493">
            <v>0</v>
          </cell>
        </row>
        <row r="494">
          <cell r="A494" t="str">
            <v>333110052010112</v>
          </cell>
          <cell r="B494" t="str">
            <v>Equipo Automatico de Prueba SI</v>
          </cell>
          <cell r="C494">
            <v>0</v>
          </cell>
          <cell r="D494">
            <v>0</v>
          </cell>
          <cell r="E494">
            <v>756667084</v>
          </cell>
          <cell r="F494">
            <v>756667084</v>
          </cell>
          <cell r="G494">
            <v>0</v>
          </cell>
          <cell r="H494">
            <v>368299084</v>
          </cell>
          <cell r="I494">
            <v>388368000</v>
          </cell>
          <cell r="J494">
            <v>0</v>
          </cell>
          <cell r="K494">
            <v>368299084</v>
          </cell>
          <cell r="L494">
            <v>368299084</v>
          </cell>
          <cell r="M494">
            <v>368299084</v>
          </cell>
          <cell r="N494">
            <v>0</v>
          </cell>
          <cell r="O494">
            <v>388368000</v>
          </cell>
          <cell r="P494">
            <v>388368000</v>
          </cell>
          <cell r="Q494">
            <v>0</v>
          </cell>
          <cell r="R494">
            <v>0</v>
          </cell>
        </row>
        <row r="495">
          <cell r="A495" t="str">
            <v>333110052010115</v>
          </cell>
          <cell r="B495" t="str">
            <v>Reposicion Terminales MFC x No</v>
          </cell>
          <cell r="C495">
            <v>0</v>
          </cell>
          <cell r="D495">
            <v>0</v>
          </cell>
          <cell r="E495">
            <v>26636582.2</v>
          </cell>
          <cell r="F495">
            <v>26636582.2</v>
          </cell>
          <cell r="G495">
            <v>0</v>
          </cell>
          <cell r="H495">
            <v>26636582.2</v>
          </cell>
          <cell r="I495">
            <v>0</v>
          </cell>
          <cell r="J495">
            <v>0</v>
          </cell>
          <cell r="K495">
            <v>26636582.2</v>
          </cell>
          <cell r="L495">
            <v>26636582.2</v>
          </cell>
          <cell r="M495">
            <v>26636582.2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A496" t="str">
            <v>333110052010116</v>
          </cell>
          <cell r="B496" t="str">
            <v>Ampliacion Lineas y RDSI</v>
          </cell>
          <cell r="C496">
            <v>0</v>
          </cell>
          <cell r="D496">
            <v>0</v>
          </cell>
          <cell r="E496">
            <v>11009776626.55</v>
          </cell>
          <cell r="F496">
            <v>11009776626.55</v>
          </cell>
          <cell r="G496">
            <v>128659705.81</v>
          </cell>
          <cell r="H496">
            <v>7252045389.4</v>
          </cell>
          <cell r="I496">
            <v>3757731237.15</v>
          </cell>
          <cell r="J496">
            <v>2693963925.3</v>
          </cell>
          <cell r="K496">
            <v>4081532759.53</v>
          </cell>
          <cell r="L496">
            <v>11009776626.55</v>
          </cell>
          <cell r="M496">
            <v>11009776626.55</v>
          </cell>
          <cell r="N496">
            <v>3170512629.87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A497" t="str">
            <v>333110052010117</v>
          </cell>
          <cell r="B497" t="str">
            <v>Puntos de atencion al Trabajad</v>
          </cell>
          <cell r="C497">
            <v>0</v>
          </cell>
          <cell r="D497">
            <v>0</v>
          </cell>
          <cell r="E497">
            <v>150499707</v>
          </cell>
          <cell r="F497">
            <v>150499707</v>
          </cell>
          <cell r="G497">
            <v>0</v>
          </cell>
          <cell r="H497">
            <v>145324707</v>
          </cell>
          <cell r="I497">
            <v>5175000</v>
          </cell>
          <cell r="J497">
            <v>0</v>
          </cell>
          <cell r="K497">
            <v>145324707</v>
          </cell>
          <cell r="L497">
            <v>150499707</v>
          </cell>
          <cell r="M497">
            <v>150499707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A498" t="str">
            <v>333110052020101</v>
          </cell>
          <cell r="B498" t="str">
            <v>Red de Larga Distancia</v>
          </cell>
          <cell r="C498">
            <v>0</v>
          </cell>
          <cell r="D498">
            <v>0</v>
          </cell>
          <cell r="E498">
            <v>7754348932.54</v>
          </cell>
          <cell r="F498">
            <v>7754348932.54</v>
          </cell>
          <cell r="G498">
            <v>54981626.81</v>
          </cell>
          <cell r="H498">
            <v>1621916320.99</v>
          </cell>
          <cell r="I498">
            <v>6132432611.55</v>
          </cell>
          <cell r="J498">
            <v>54981626.81</v>
          </cell>
          <cell r="K498">
            <v>1621916320.99</v>
          </cell>
          <cell r="L498">
            <v>7754348932.54</v>
          </cell>
          <cell r="M498">
            <v>7754348932.54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A499" t="str">
            <v>333110052020103</v>
          </cell>
          <cell r="B499" t="str">
            <v>ATM</v>
          </cell>
          <cell r="C499">
            <v>0</v>
          </cell>
          <cell r="D499">
            <v>0</v>
          </cell>
          <cell r="E499">
            <v>2629956747.53</v>
          </cell>
          <cell r="F499">
            <v>2629956747.53</v>
          </cell>
          <cell r="G499">
            <v>0</v>
          </cell>
          <cell r="H499">
            <v>2629956747.53</v>
          </cell>
          <cell r="I499">
            <v>0</v>
          </cell>
          <cell r="J499">
            <v>0</v>
          </cell>
          <cell r="K499">
            <v>1407584997.53</v>
          </cell>
          <cell r="L499">
            <v>2629956747.53</v>
          </cell>
          <cell r="M499">
            <v>2629956747.53</v>
          </cell>
          <cell r="N499">
            <v>1222371750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</row>
        <row r="500">
          <cell r="A500" t="str">
            <v>333110052020105</v>
          </cell>
          <cell r="B500" t="str">
            <v>Valor Agregado</v>
          </cell>
          <cell r="C500">
            <v>0</v>
          </cell>
          <cell r="D500">
            <v>0</v>
          </cell>
          <cell r="E500">
            <v>2626756029.57</v>
          </cell>
          <cell r="F500">
            <v>2626756029.57</v>
          </cell>
          <cell r="G500">
            <v>5800226</v>
          </cell>
          <cell r="H500">
            <v>2222002333.55</v>
          </cell>
          <cell r="I500">
            <v>404753696.02</v>
          </cell>
          <cell r="J500">
            <v>5800226</v>
          </cell>
          <cell r="K500">
            <v>2222002333.55</v>
          </cell>
          <cell r="L500">
            <v>2626756029.57</v>
          </cell>
          <cell r="M500">
            <v>2626756029.57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A501" t="str">
            <v>333110052020201</v>
          </cell>
          <cell r="B501" t="str">
            <v>Red Larga Distancia RC</v>
          </cell>
          <cell r="C501">
            <v>0</v>
          </cell>
          <cell r="D501">
            <v>0</v>
          </cell>
          <cell r="E501">
            <v>2470924147.44</v>
          </cell>
          <cell r="F501">
            <v>2470924147.44</v>
          </cell>
          <cell r="G501">
            <v>0</v>
          </cell>
          <cell r="H501">
            <v>581309892.34</v>
          </cell>
          <cell r="I501">
            <v>1889614255.1</v>
          </cell>
          <cell r="J501">
            <v>0</v>
          </cell>
          <cell r="K501">
            <v>580650016.7</v>
          </cell>
          <cell r="L501">
            <v>2470924147.44</v>
          </cell>
          <cell r="M501">
            <v>2470924147.44</v>
          </cell>
          <cell r="N501">
            <v>659875.64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A502" t="str">
            <v>333110072710102</v>
          </cell>
          <cell r="B502" t="str">
            <v>Publ.y Promoc. de Imagen de la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</row>
        <row r="503">
          <cell r="A503" t="str">
            <v>333110072710103</v>
          </cell>
          <cell r="B503" t="str">
            <v>Sistema Integrado de Seguridad</v>
          </cell>
          <cell r="C503">
            <v>0</v>
          </cell>
          <cell r="D503">
            <v>-4266226.34</v>
          </cell>
          <cell r="E503">
            <v>1420381043.35</v>
          </cell>
          <cell r="F503">
            <v>1420381043.35</v>
          </cell>
          <cell r="G503">
            <v>0</v>
          </cell>
          <cell r="H503">
            <v>616001009.32</v>
          </cell>
          <cell r="I503">
            <v>804380034.03</v>
          </cell>
          <cell r="J503">
            <v>0</v>
          </cell>
          <cell r="K503">
            <v>616001009.32</v>
          </cell>
          <cell r="L503">
            <v>1420381043.35</v>
          </cell>
          <cell r="M503">
            <v>1420381043.35</v>
          </cell>
          <cell r="N503">
            <v>0</v>
          </cell>
          <cell r="O503">
            <v>0</v>
          </cell>
          <cell r="P503">
            <v>0</v>
          </cell>
          <cell r="Q503">
            <v>-4266226.34</v>
          </cell>
          <cell r="R503">
            <v>0</v>
          </cell>
        </row>
        <row r="504">
          <cell r="A504" t="str">
            <v>333110072710107</v>
          </cell>
          <cell r="B504" t="str">
            <v>Actualizaci¾n Centro de Gesti¾</v>
          </cell>
          <cell r="C504">
            <v>0</v>
          </cell>
          <cell r="D504">
            <v>0</v>
          </cell>
          <cell r="E504">
            <v>680777315.95</v>
          </cell>
          <cell r="F504">
            <v>680777315.95</v>
          </cell>
          <cell r="G504">
            <v>0</v>
          </cell>
          <cell r="H504">
            <v>680777315.95</v>
          </cell>
          <cell r="I504">
            <v>0</v>
          </cell>
          <cell r="J504">
            <v>0</v>
          </cell>
          <cell r="K504">
            <v>641746505.17</v>
          </cell>
          <cell r="L504">
            <v>680777315.95</v>
          </cell>
          <cell r="M504">
            <v>680777315.95</v>
          </cell>
          <cell r="N504">
            <v>39030810.78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A505" t="str">
            <v>333110072710108</v>
          </cell>
          <cell r="B505" t="str">
            <v>Sistema de Mediacion</v>
          </cell>
          <cell r="C505">
            <v>0</v>
          </cell>
          <cell r="D505">
            <v>0</v>
          </cell>
          <cell r="E505">
            <v>274544380.34</v>
          </cell>
          <cell r="F505">
            <v>274544380.34</v>
          </cell>
          <cell r="G505">
            <v>0</v>
          </cell>
          <cell r="H505">
            <v>274544380.34</v>
          </cell>
          <cell r="I505">
            <v>0</v>
          </cell>
          <cell r="J505">
            <v>0</v>
          </cell>
          <cell r="K505">
            <v>274544380.34</v>
          </cell>
          <cell r="L505">
            <v>274544380.34</v>
          </cell>
          <cell r="M505">
            <v>274544380.34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</row>
        <row r="506">
          <cell r="A506" t="str">
            <v>333110072710109</v>
          </cell>
          <cell r="B506" t="str">
            <v>Dataware House</v>
          </cell>
          <cell r="C506">
            <v>0</v>
          </cell>
          <cell r="D506">
            <v>0</v>
          </cell>
          <cell r="E506">
            <v>1678580000</v>
          </cell>
          <cell r="F506">
            <v>1678580000</v>
          </cell>
          <cell r="G506">
            <v>0</v>
          </cell>
          <cell r="H506">
            <v>1678580000</v>
          </cell>
          <cell r="I506">
            <v>0</v>
          </cell>
          <cell r="J506">
            <v>0</v>
          </cell>
          <cell r="K506">
            <v>1678580000</v>
          </cell>
          <cell r="L506">
            <v>1678580000</v>
          </cell>
          <cell r="M506">
            <v>1678580000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</row>
        <row r="507">
          <cell r="A507" t="str">
            <v>333110072710110</v>
          </cell>
          <cell r="B507" t="str">
            <v>Manejo Documental</v>
          </cell>
          <cell r="C507">
            <v>0</v>
          </cell>
          <cell r="D507">
            <v>0</v>
          </cell>
          <cell r="E507">
            <v>7104009</v>
          </cell>
          <cell r="F507">
            <v>7104009</v>
          </cell>
          <cell r="G507">
            <v>0</v>
          </cell>
          <cell r="H507">
            <v>0</v>
          </cell>
          <cell r="I507">
            <v>7104009</v>
          </cell>
          <cell r="J507">
            <v>0</v>
          </cell>
          <cell r="K507">
            <v>0</v>
          </cell>
          <cell r="L507">
            <v>7104009</v>
          </cell>
          <cell r="M507">
            <v>7104009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A508" t="str">
            <v>333110072710111</v>
          </cell>
          <cell r="B508" t="str">
            <v>SIC Y workflow</v>
          </cell>
          <cell r="C508">
            <v>0</v>
          </cell>
          <cell r="D508">
            <v>0</v>
          </cell>
          <cell r="E508">
            <v>30030541.87</v>
          </cell>
          <cell r="F508">
            <v>30030541.87</v>
          </cell>
          <cell r="G508">
            <v>0</v>
          </cell>
          <cell r="H508">
            <v>30030541.87</v>
          </cell>
          <cell r="I508">
            <v>0</v>
          </cell>
          <cell r="J508">
            <v>0</v>
          </cell>
          <cell r="K508">
            <v>30030541.87</v>
          </cell>
          <cell r="L508">
            <v>30030541.87</v>
          </cell>
          <cell r="M508">
            <v>30030541.87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A509" t="str">
            <v>333110072710112</v>
          </cell>
          <cell r="B509" t="str">
            <v>Cableado estructurado</v>
          </cell>
          <cell r="C509">
            <v>0</v>
          </cell>
          <cell r="D509">
            <v>0</v>
          </cell>
          <cell r="E509">
            <v>214532210.99</v>
          </cell>
          <cell r="F509">
            <v>214532210.99</v>
          </cell>
          <cell r="G509">
            <v>0</v>
          </cell>
          <cell r="H509">
            <v>214532210.99</v>
          </cell>
          <cell r="I509">
            <v>0</v>
          </cell>
          <cell r="J509">
            <v>0</v>
          </cell>
          <cell r="K509">
            <v>214532210.99</v>
          </cell>
          <cell r="L509">
            <v>214532210.99</v>
          </cell>
          <cell r="M509">
            <v>214532210.99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A510" t="str">
            <v>333110072710113</v>
          </cell>
          <cell r="B510" t="str">
            <v>Seguridad Informßtica</v>
          </cell>
          <cell r="C510">
            <v>0</v>
          </cell>
          <cell r="D510">
            <v>0</v>
          </cell>
          <cell r="E510">
            <v>174050000</v>
          </cell>
          <cell r="F510">
            <v>174050000</v>
          </cell>
          <cell r="G510">
            <v>0</v>
          </cell>
          <cell r="H510">
            <v>174050000</v>
          </cell>
          <cell r="I510">
            <v>0</v>
          </cell>
          <cell r="J510">
            <v>31628808</v>
          </cell>
          <cell r="K510">
            <v>122893487</v>
          </cell>
          <cell r="L510">
            <v>174050000</v>
          </cell>
          <cell r="M510">
            <v>174050000</v>
          </cell>
          <cell r="N510">
            <v>51156513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A511" t="str">
            <v>333110072710114</v>
          </cell>
          <cell r="B511" t="str">
            <v>Almacenamiento Corporativo II</v>
          </cell>
          <cell r="C511">
            <v>0</v>
          </cell>
          <cell r="D511">
            <v>0</v>
          </cell>
          <cell r="E511">
            <v>2300000000</v>
          </cell>
          <cell r="F511">
            <v>2300000000</v>
          </cell>
          <cell r="G511">
            <v>0</v>
          </cell>
          <cell r="H511">
            <v>2300000000</v>
          </cell>
          <cell r="I511">
            <v>0</v>
          </cell>
          <cell r="J511">
            <v>0</v>
          </cell>
          <cell r="K511">
            <v>2300000000</v>
          </cell>
          <cell r="L511">
            <v>2300000000</v>
          </cell>
          <cell r="M511">
            <v>2300000000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</row>
        <row r="512">
          <cell r="A512" t="str">
            <v>333110072710116</v>
          </cell>
          <cell r="B512" t="str">
            <v>Equipos de Computo</v>
          </cell>
          <cell r="C512">
            <v>0</v>
          </cell>
          <cell r="D512">
            <v>0</v>
          </cell>
          <cell r="E512">
            <v>1098194000</v>
          </cell>
          <cell r="F512">
            <v>1098194000</v>
          </cell>
          <cell r="G512">
            <v>0</v>
          </cell>
          <cell r="H512">
            <v>1098194000</v>
          </cell>
          <cell r="I512">
            <v>0</v>
          </cell>
          <cell r="J512">
            <v>0</v>
          </cell>
          <cell r="K512">
            <v>992932447.72</v>
          </cell>
          <cell r="L512">
            <v>1098194000</v>
          </cell>
          <cell r="M512">
            <v>1098194000</v>
          </cell>
          <cell r="N512">
            <v>105261552.28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</row>
        <row r="513">
          <cell r="A513" t="str">
            <v>333110072710119</v>
          </cell>
          <cell r="B513" t="str">
            <v>Actualizacion Sofware de  Ofim</v>
          </cell>
          <cell r="C513">
            <v>0</v>
          </cell>
          <cell r="D513">
            <v>0</v>
          </cell>
          <cell r="E513">
            <v>378456000</v>
          </cell>
          <cell r="F513">
            <v>378456000</v>
          </cell>
          <cell r="G513">
            <v>0</v>
          </cell>
          <cell r="H513">
            <v>378456000</v>
          </cell>
          <cell r="I513">
            <v>0</v>
          </cell>
          <cell r="J513">
            <v>0</v>
          </cell>
          <cell r="K513">
            <v>367338000</v>
          </cell>
          <cell r="L513">
            <v>378456000</v>
          </cell>
          <cell r="M513">
            <v>378456000</v>
          </cell>
          <cell r="N513">
            <v>11118000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</row>
        <row r="514">
          <cell r="A514" t="str">
            <v>333110072710121</v>
          </cell>
          <cell r="B514" t="str">
            <v>Deteccion de Fraudes</v>
          </cell>
          <cell r="C514">
            <v>0</v>
          </cell>
          <cell r="D514">
            <v>0</v>
          </cell>
          <cell r="E514">
            <v>429600000</v>
          </cell>
          <cell r="F514">
            <v>429600000</v>
          </cell>
          <cell r="G514">
            <v>0</v>
          </cell>
          <cell r="H514">
            <v>429600000</v>
          </cell>
          <cell r="I514">
            <v>0</v>
          </cell>
          <cell r="J514">
            <v>0</v>
          </cell>
          <cell r="K514">
            <v>429600000</v>
          </cell>
          <cell r="L514">
            <v>429600000</v>
          </cell>
          <cell r="M514">
            <v>429600000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</row>
        <row r="515">
          <cell r="A515" t="str">
            <v>333110072710122</v>
          </cell>
          <cell r="B515" t="str">
            <v>Telecomunicaciones Ano 2000</v>
          </cell>
          <cell r="C515">
            <v>0</v>
          </cell>
          <cell r="D515">
            <v>0</v>
          </cell>
          <cell r="E515">
            <v>223224618.94</v>
          </cell>
          <cell r="F515">
            <v>223224618.94</v>
          </cell>
          <cell r="G515">
            <v>223224618.94</v>
          </cell>
          <cell r="H515">
            <v>223224618.94</v>
          </cell>
          <cell r="I515">
            <v>0</v>
          </cell>
          <cell r="J515">
            <v>223224618.94</v>
          </cell>
          <cell r="K515">
            <v>223224618.94</v>
          </cell>
          <cell r="L515">
            <v>223224618.94</v>
          </cell>
          <cell r="M515">
            <v>223224618.94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</row>
        <row r="516">
          <cell r="A516" t="str">
            <v>33320101</v>
          </cell>
          <cell r="B516" t="str">
            <v>Vivienda</v>
          </cell>
          <cell r="C516">
            <v>0</v>
          </cell>
          <cell r="D516">
            <v>0</v>
          </cell>
          <cell r="E516">
            <v>18750000</v>
          </cell>
          <cell r="F516">
            <v>18750000</v>
          </cell>
          <cell r="G516">
            <v>0</v>
          </cell>
          <cell r="H516">
            <v>0</v>
          </cell>
          <cell r="I516">
            <v>18750000</v>
          </cell>
          <cell r="J516">
            <v>0</v>
          </cell>
          <cell r="K516">
            <v>0</v>
          </cell>
          <cell r="L516">
            <v>18750000</v>
          </cell>
          <cell r="M516">
            <v>18750000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</row>
        <row r="517">
          <cell r="A517" t="str">
            <v>3333</v>
          </cell>
          <cell r="B517" t="str">
            <v>Pasivos Exigibles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</row>
        <row r="518">
          <cell r="A518" t="str">
            <v>3334</v>
          </cell>
          <cell r="B518" t="str">
            <v>Cuentas por Pagar Inversion</v>
          </cell>
          <cell r="C518">
            <v>71792200000</v>
          </cell>
          <cell r="D518">
            <v>3463235279.63</v>
          </cell>
          <cell r="E518">
            <v>-68214486306.23</v>
          </cell>
          <cell r="F518">
            <v>3577713693.77</v>
          </cell>
          <cell r="G518">
            <v>3559872901.65</v>
          </cell>
          <cell r="H518">
            <v>3577713693.77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3577713693.77</v>
          </cell>
          <cell r="O518">
            <v>3577713693.77</v>
          </cell>
          <cell r="P518">
            <v>0</v>
          </cell>
          <cell r="Q518">
            <v>0</v>
          </cell>
          <cell r="R518">
            <v>-1394261967.67</v>
          </cell>
        </row>
        <row r="519">
          <cell r="A519" t="str">
            <v>3335</v>
          </cell>
          <cell r="B519" t="str">
            <v>C*P a Dic31/2000</v>
          </cell>
          <cell r="C519">
            <v>0</v>
          </cell>
          <cell r="D519">
            <v>0</v>
          </cell>
          <cell r="E519">
            <v>34694982734.85</v>
          </cell>
          <cell r="F519">
            <v>34694982734.85</v>
          </cell>
          <cell r="G519">
            <v>0</v>
          </cell>
          <cell r="H519">
            <v>34694982734.85</v>
          </cell>
          <cell r="I519">
            <v>0</v>
          </cell>
          <cell r="J519">
            <v>0</v>
          </cell>
          <cell r="K519">
            <v>34694982734.85</v>
          </cell>
          <cell r="L519">
            <v>34694982734.85</v>
          </cell>
          <cell r="M519">
            <v>34694982734.85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14.7109375" style="0" customWidth="1"/>
    <col min="2" max="2" width="33.421875" style="0" customWidth="1"/>
    <col min="3" max="3" width="10.140625" style="0" bestFit="1" customWidth="1"/>
    <col min="4" max="4" width="14.140625" style="0" bestFit="1" customWidth="1"/>
    <col min="5" max="5" width="11.7109375" style="0" bestFit="1" customWidth="1"/>
    <col min="6" max="6" width="6.421875" style="0" customWidth="1"/>
    <col min="7" max="7" width="0" style="0" hidden="1" customWidth="1"/>
    <col min="8" max="8" width="12.00390625" style="0" bestFit="1" customWidth="1"/>
    <col min="9" max="9" width="6.28125" style="0" customWidth="1"/>
    <col min="11" max="11" width="6.28125" style="0" customWidth="1"/>
    <col min="13" max="13" width="6.28125" style="0" customWidth="1"/>
    <col min="14" max="14" width="11.57421875" style="0" customWidth="1"/>
  </cols>
  <sheetData>
    <row r="1" spans="1:14" ht="15.75">
      <c r="A1" s="37" t="s">
        <v>1818</v>
      </c>
      <c r="C1" s="66" t="s">
        <v>105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>
      <c r="A2" s="37" t="s">
        <v>1819</v>
      </c>
      <c r="C2" s="66" t="s">
        <v>1817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37" t="s">
        <v>1820</v>
      </c>
      <c r="C3" s="66" t="s">
        <v>614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3.5" thickBot="1">
      <c r="A4" s="37" t="s">
        <v>1821</v>
      </c>
      <c r="C4" s="67" t="s">
        <v>1816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.75">
      <c r="A5" s="40"/>
      <c r="B5" s="20"/>
      <c r="C5" s="63" t="s">
        <v>635</v>
      </c>
      <c r="D5" s="64"/>
      <c r="E5" s="65"/>
      <c r="F5" s="22" t="s">
        <v>1830</v>
      </c>
      <c r="G5" s="22"/>
      <c r="H5" s="21" t="s">
        <v>1825</v>
      </c>
      <c r="I5" s="22" t="s">
        <v>1830</v>
      </c>
      <c r="J5" s="22"/>
      <c r="K5" s="22" t="s">
        <v>1830</v>
      </c>
      <c r="L5" s="22"/>
      <c r="M5" s="22" t="s">
        <v>1830</v>
      </c>
      <c r="N5" s="23" t="s">
        <v>637</v>
      </c>
    </row>
    <row r="6" spans="1:14" ht="13.5" thickBot="1">
      <c r="A6" s="41" t="s">
        <v>1704</v>
      </c>
      <c r="B6" s="42" t="s">
        <v>1705</v>
      </c>
      <c r="C6" s="43" t="s">
        <v>1706</v>
      </c>
      <c r="D6" s="62" t="s">
        <v>1822</v>
      </c>
      <c r="E6" s="44" t="s">
        <v>636</v>
      </c>
      <c r="F6" s="44" t="s">
        <v>1823</v>
      </c>
      <c r="G6" s="44" t="s">
        <v>638</v>
      </c>
      <c r="H6" s="62" t="s">
        <v>1824</v>
      </c>
      <c r="I6" s="44" t="s">
        <v>1826</v>
      </c>
      <c r="J6" s="44" t="s">
        <v>1827</v>
      </c>
      <c r="K6" s="44" t="s">
        <v>1826</v>
      </c>
      <c r="L6" s="44" t="s">
        <v>1828</v>
      </c>
      <c r="M6" s="44" t="s">
        <v>1826</v>
      </c>
      <c r="N6" s="45" t="s">
        <v>1829</v>
      </c>
    </row>
    <row r="7" spans="1:14" ht="12.75">
      <c r="A7" s="12" t="s">
        <v>1707</v>
      </c>
      <c r="B7" s="1" t="s">
        <v>1708</v>
      </c>
      <c r="C7" s="1">
        <f>SUM(C8+C91+C170+C203+C204+C205)</f>
        <v>40020000</v>
      </c>
      <c r="D7" s="1">
        <f>SUM(D8+D91+D170+D203+D204+D205)</f>
        <v>149999.99800000014</v>
      </c>
      <c r="E7" s="50">
        <f>SUM(C7:D7)</f>
        <v>40169999.998</v>
      </c>
      <c r="F7" s="29">
        <f aca="true" t="shared" si="0" ref="F7:F38">IF(OR(E7=0,E$1142=0),0,E7/E$1142)*100</f>
        <v>93.85842996845838</v>
      </c>
      <c r="G7" s="46">
        <f>SUM(G8+G91+G170+G203+G204+G205)</f>
        <v>0</v>
      </c>
      <c r="H7" s="1">
        <f>SUM(H8+H91+H170+H203+H204+H205)</f>
        <v>37864049.173</v>
      </c>
      <c r="I7" s="29">
        <f aca="true" t="shared" si="1" ref="I7:I23">IF(OR(H7=0,E7=0),0,H7/E7)*100</f>
        <v>94.25951997730941</v>
      </c>
      <c r="J7" s="46">
        <f>SUM(J8+J91+J170+J203+J204+J205)</f>
        <v>1831561.2689999999</v>
      </c>
      <c r="K7" s="29">
        <f>IF(OR(J7=0,E7=0),0,J7/E7)*100</f>
        <v>4.559525190667638</v>
      </c>
      <c r="L7" s="46">
        <f>SUM(H7+J7)</f>
        <v>39695610.442</v>
      </c>
      <c r="M7" s="29">
        <f>IF(OR(L7=0,E7=0),0,L7/E7)*100</f>
        <v>98.81904516797705</v>
      </c>
      <c r="N7" s="53">
        <f>SUM(E7-L7)</f>
        <v>474389.5560000017</v>
      </c>
    </row>
    <row r="8" spans="1:14" ht="12.75">
      <c r="A8" s="13" t="s">
        <v>1709</v>
      </c>
      <c r="B8" s="2" t="s">
        <v>1710</v>
      </c>
      <c r="C8" s="2">
        <f>SUM(C9+C40+C74)</f>
        <v>40020000</v>
      </c>
      <c r="D8" s="2">
        <f>SUM(D9+D40+D74)</f>
        <v>149999.99800000014</v>
      </c>
      <c r="E8" s="25">
        <f>SUM(C8:D8)</f>
        <v>40169999.998</v>
      </c>
      <c r="F8" s="30">
        <f t="shared" si="0"/>
        <v>93.85842996845838</v>
      </c>
      <c r="G8" s="32">
        <f>SUM(G9+G40+G74)</f>
        <v>0</v>
      </c>
      <c r="H8" s="2">
        <f>SUM(H9+H40+H74)</f>
        <v>37864049.173</v>
      </c>
      <c r="I8" s="30">
        <f t="shared" si="1"/>
        <v>94.25951997730941</v>
      </c>
      <c r="J8" s="32">
        <f>SUM(J9+J40+J74)</f>
        <v>1831561.2689999999</v>
      </c>
      <c r="K8" s="30">
        <f>IF(OR(J8=0,E8=0),0,J8/E8)*100</f>
        <v>4.559525190667638</v>
      </c>
      <c r="L8" s="32">
        <f>SUM(J8++H8)</f>
        <v>39695610.442</v>
      </c>
      <c r="M8" s="30">
        <f aca="true" t="shared" si="2" ref="M8:M71">IF(OR(L8=0,E8=0),0,L8/E8)*100</f>
        <v>98.81904516797705</v>
      </c>
      <c r="N8" s="27">
        <f>SUM(E8-L8)</f>
        <v>474389.5560000017</v>
      </c>
    </row>
    <row r="9" spans="1:14" ht="12.75">
      <c r="A9" s="13" t="s">
        <v>1711</v>
      </c>
      <c r="B9" s="2" t="s">
        <v>1712</v>
      </c>
      <c r="C9" s="2">
        <f>SUM(C10:C39)-C18-C36</f>
        <v>29875562.835000005</v>
      </c>
      <c r="D9" s="2">
        <f>SUM(D10:D39)-D18-D36</f>
        <v>-523800</v>
      </c>
      <c r="E9" s="25">
        <f>SUM(C9:D9)</f>
        <v>29351762.835000005</v>
      </c>
      <c r="F9" s="30">
        <f t="shared" si="0"/>
        <v>68.58128893793403</v>
      </c>
      <c r="G9" s="32">
        <f>SUM(G10:G39)-G18-G36</f>
        <v>0</v>
      </c>
      <c r="H9" s="2">
        <f>SUM(H10:H39)-H18-H36</f>
        <v>29073388.617</v>
      </c>
      <c r="I9" s="30">
        <f t="shared" si="1"/>
        <v>99.05159284788148</v>
      </c>
      <c r="J9" s="32">
        <f>SUM(J10:J39)-J18-J36</f>
        <v>0</v>
      </c>
      <c r="K9" s="30">
        <f aca="true" t="shared" si="3" ref="K9:K72">IF(OR(J9=0,E9=0),0,J9/E9)*100</f>
        <v>0</v>
      </c>
      <c r="L9" s="32">
        <f>SUM(J9++H9)</f>
        <v>29073388.617</v>
      </c>
      <c r="M9" s="30">
        <f t="shared" si="2"/>
        <v>99.05159284788148</v>
      </c>
      <c r="N9" s="27">
        <f>SUM(E9-L9)</f>
        <v>278374.21800000593</v>
      </c>
    </row>
    <row r="10" spans="1:14" ht="12.75">
      <c r="A10" s="14" t="s">
        <v>1713</v>
      </c>
      <c r="B10" s="3" t="s">
        <v>1714</v>
      </c>
      <c r="C10" s="3">
        <v>13533065.061</v>
      </c>
      <c r="D10" s="3">
        <v>823000</v>
      </c>
      <c r="E10" s="26">
        <f>SUM(C10:D10)</f>
        <v>14356065.061</v>
      </c>
      <c r="F10" s="31">
        <f t="shared" si="0"/>
        <v>33.54338379929269</v>
      </c>
      <c r="G10" s="33"/>
      <c r="H10" s="3">
        <v>14355793.542</v>
      </c>
      <c r="I10" s="31">
        <f t="shared" si="1"/>
        <v>99.99810868090351</v>
      </c>
      <c r="J10" s="33"/>
      <c r="K10" s="31">
        <f t="shared" si="3"/>
        <v>0</v>
      </c>
      <c r="L10" s="52">
        <f>SUM(J10++H10)</f>
        <v>14355793.542</v>
      </c>
      <c r="M10" s="31">
        <f t="shared" si="2"/>
        <v>99.99810868090351</v>
      </c>
      <c r="N10" s="54">
        <f>SUM(E10-L10)</f>
        <v>271.5190000012517</v>
      </c>
    </row>
    <row r="11" spans="1:14" ht="12.75" hidden="1">
      <c r="A11" s="14" t="s">
        <v>1715</v>
      </c>
      <c r="B11" s="3" t="s">
        <v>1716</v>
      </c>
      <c r="C11" s="3"/>
      <c r="D11" s="3"/>
      <c r="E11" s="26">
        <f aca="true" t="shared" si="4" ref="E11:E74">SUM(C11:D11)</f>
        <v>0</v>
      </c>
      <c r="F11" s="31">
        <f t="shared" si="0"/>
        <v>0</v>
      </c>
      <c r="G11" s="33"/>
      <c r="H11" s="3"/>
      <c r="I11" s="31">
        <f t="shared" si="1"/>
        <v>0</v>
      </c>
      <c r="J11" s="33"/>
      <c r="K11" s="31">
        <f t="shared" si="3"/>
        <v>0</v>
      </c>
      <c r="L11" s="52">
        <f aca="true" t="shared" si="5" ref="L11:L74">SUM(J11++H11)</f>
        <v>0</v>
      </c>
      <c r="M11" s="31">
        <f t="shared" si="2"/>
        <v>0</v>
      </c>
      <c r="N11" s="54">
        <f aca="true" t="shared" si="6" ref="N11:N74">SUM(E11-L11)</f>
        <v>0</v>
      </c>
    </row>
    <row r="12" spans="1:14" ht="12.75" hidden="1">
      <c r="A12" s="14" t="s">
        <v>1717</v>
      </c>
      <c r="B12" s="3" t="s">
        <v>1718</v>
      </c>
      <c r="C12" s="3"/>
      <c r="D12" s="3"/>
      <c r="E12" s="26">
        <f t="shared" si="4"/>
        <v>0</v>
      </c>
      <c r="F12" s="31">
        <f t="shared" si="0"/>
        <v>0</v>
      </c>
      <c r="G12" s="33"/>
      <c r="H12" s="3"/>
      <c r="I12" s="31">
        <f t="shared" si="1"/>
        <v>0</v>
      </c>
      <c r="J12" s="33"/>
      <c r="K12" s="31">
        <f t="shared" si="3"/>
        <v>0</v>
      </c>
      <c r="L12" s="52">
        <f t="shared" si="5"/>
        <v>0</v>
      </c>
      <c r="M12" s="31">
        <f t="shared" si="2"/>
        <v>0</v>
      </c>
      <c r="N12" s="54">
        <f t="shared" si="6"/>
        <v>0</v>
      </c>
    </row>
    <row r="13" spans="1:14" ht="12.75">
      <c r="A13" s="14" t="s">
        <v>1719</v>
      </c>
      <c r="B13" s="3" t="s">
        <v>1720</v>
      </c>
      <c r="C13" s="3">
        <v>1988920.741</v>
      </c>
      <c r="D13" s="3">
        <v>-49000</v>
      </c>
      <c r="E13" s="26">
        <f t="shared" si="4"/>
        <v>1939920.741</v>
      </c>
      <c r="F13" s="31">
        <f t="shared" si="0"/>
        <v>4.53268396869738</v>
      </c>
      <c r="G13" s="33"/>
      <c r="H13" s="3">
        <v>1933350.209</v>
      </c>
      <c r="I13" s="31">
        <f t="shared" si="1"/>
        <v>99.66129894582122</v>
      </c>
      <c r="J13" s="33"/>
      <c r="K13" s="31">
        <f t="shared" si="3"/>
        <v>0</v>
      </c>
      <c r="L13" s="52">
        <f t="shared" si="5"/>
        <v>1933350.209</v>
      </c>
      <c r="M13" s="31">
        <f t="shared" si="2"/>
        <v>99.66129894582122</v>
      </c>
      <c r="N13" s="54">
        <f t="shared" si="6"/>
        <v>6570.53199999989</v>
      </c>
    </row>
    <row r="14" spans="1:14" ht="12.75">
      <c r="A14" s="14" t="s">
        <v>1721</v>
      </c>
      <c r="B14" s="3" t="s">
        <v>1722</v>
      </c>
      <c r="C14" s="3"/>
      <c r="D14" s="3">
        <v>67500</v>
      </c>
      <c r="E14" s="26">
        <f t="shared" si="4"/>
        <v>67500</v>
      </c>
      <c r="F14" s="31">
        <f t="shared" si="0"/>
        <v>0.15771580839398486</v>
      </c>
      <c r="G14" s="33"/>
      <c r="H14" s="3">
        <v>67102.226</v>
      </c>
      <c r="I14" s="31">
        <f t="shared" si="1"/>
        <v>99.41070518518518</v>
      </c>
      <c r="J14" s="33"/>
      <c r="K14" s="31">
        <f t="shared" si="3"/>
        <v>0</v>
      </c>
      <c r="L14" s="52">
        <f t="shared" si="5"/>
        <v>67102.226</v>
      </c>
      <c r="M14" s="31">
        <f t="shared" si="2"/>
        <v>99.41070518518518</v>
      </c>
      <c r="N14" s="54">
        <f t="shared" si="6"/>
        <v>397.7740000000049</v>
      </c>
    </row>
    <row r="15" spans="1:14" ht="12.75" hidden="1">
      <c r="A15" s="14" t="s">
        <v>1723</v>
      </c>
      <c r="B15" s="3" t="s">
        <v>1724</v>
      </c>
      <c r="C15" s="3"/>
      <c r="D15" s="3"/>
      <c r="E15" s="26">
        <f t="shared" si="4"/>
        <v>0</v>
      </c>
      <c r="F15" s="31">
        <f t="shared" si="0"/>
        <v>0</v>
      </c>
      <c r="G15" s="33"/>
      <c r="H15" s="3"/>
      <c r="I15" s="31">
        <f t="shared" si="1"/>
        <v>0</v>
      </c>
      <c r="J15" s="33"/>
      <c r="K15" s="31">
        <f t="shared" si="3"/>
        <v>0</v>
      </c>
      <c r="L15" s="52">
        <f t="shared" si="5"/>
        <v>0</v>
      </c>
      <c r="M15" s="31">
        <f t="shared" si="2"/>
        <v>0</v>
      </c>
      <c r="N15" s="54">
        <f t="shared" si="6"/>
        <v>0</v>
      </c>
    </row>
    <row r="16" spans="1:14" ht="12.75" hidden="1">
      <c r="A16" s="14" t="s">
        <v>1725</v>
      </c>
      <c r="B16" s="3" t="s">
        <v>1726</v>
      </c>
      <c r="C16" s="3"/>
      <c r="D16" s="3"/>
      <c r="E16" s="26">
        <f t="shared" si="4"/>
        <v>0</v>
      </c>
      <c r="F16" s="31">
        <f t="shared" si="0"/>
        <v>0</v>
      </c>
      <c r="G16" s="33"/>
      <c r="H16" s="3"/>
      <c r="I16" s="31">
        <f t="shared" si="1"/>
        <v>0</v>
      </c>
      <c r="J16" s="33"/>
      <c r="K16" s="31">
        <f t="shared" si="3"/>
        <v>0</v>
      </c>
      <c r="L16" s="52">
        <f t="shared" si="5"/>
        <v>0</v>
      </c>
      <c r="M16" s="31">
        <f t="shared" si="2"/>
        <v>0</v>
      </c>
      <c r="N16" s="54">
        <f t="shared" si="6"/>
        <v>0</v>
      </c>
    </row>
    <row r="17" spans="1:14" ht="12.75">
      <c r="A17" s="14" t="s">
        <v>1727</v>
      </c>
      <c r="B17" s="3" t="s">
        <v>1728</v>
      </c>
      <c r="C17" s="3">
        <v>181242.58</v>
      </c>
      <c r="D17" s="3">
        <v>-15000</v>
      </c>
      <c r="E17" s="26">
        <f t="shared" si="4"/>
        <v>166242.58</v>
      </c>
      <c r="F17" s="31">
        <f t="shared" si="0"/>
        <v>0.388430857691877</v>
      </c>
      <c r="G17" s="33"/>
      <c r="H17" s="3">
        <v>164538.52</v>
      </c>
      <c r="I17" s="31">
        <f t="shared" si="1"/>
        <v>98.97495575441623</v>
      </c>
      <c r="J17" s="33"/>
      <c r="K17" s="31">
        <f t="shared" si="3"/>
        <v>0</v>
      </c>
      <c r="L17" s="52">
        <f t="shared" si="5"/>
        <v>164538.52</v>
      </c>
      <c r="M17" s="31">
        <f t="shared" si="2"/>
        <v>98.97495575441623</v>
      </c>
      <c r="N17" s="54">
        <f t="shared" si="6"/>
        <v>1704.0599999999977</v>
      </c>
    </row>
    <row r="18" spans="1:14" ht="12.75" hidden="1">
      <c r="A18" s="14" t="s">
        <v>1729</v>
      </c>
      <c r="B18" s="3" t="s">
        <v>1730</v>
      </c>
      <c r="C18" s="4">
        <f>SUM(C19:C20)</f>
        <v>0</v>
      </c>
      <c r="D18" s="4">
        <f>SUM(D19:D20)</f>
        <v>0</v>
      </c>
      <c r="E18" s="26">
        <f t="shared" si="4"/>
        <v>0</v>
      </c>
      <c r="F18" s="31">
        <f t="shared" si="0"/>
        <v>0</v>
      </c>
      <c r="G18" s="47">
        <f>SUM(G19:G20)</f>
        <v>0</v>
      </c>
      <c r="H18" s="4">
        <f>SUM(H19:H20)</f>
        <v>0</v>
      </c>
      <c r="I18" s="31">
        <f t="shared" si="1"/>
        <v>0</v>
      </c>
      <c r="J18" s="47">
        <f>SUM(J19:J20)</f>
        <v>0</v>
      </c>
      <c r="K18" s="31">
        <f t="shared" si="3"/>
        <v>0</v>
      </c>
      <c r="L18" s="52">
        <f t="shared" si="5"/>
        <v>0</v>
      </c>
      <c r="M18" s="31">
        <f t="shared" si="2"/>
        <v>0</v>
      </c>
      <c r="N18" s="54">
        <f t="shared" si="6"/>
        <v>0</v>
      </c>
    </row>
    <row r="19" spans="1:14" ht="12.75" hidden="1">
      <c r="A19" s="14" t="s">
        <v>1731</v>
      </c>
      <c r="B19" s="3" t="s">
        <v>1732</v>
      </c>
      <c r="C19" s="3"/>
      <c r="D19" s="3"/>
      <c r="E19" s="26">
        <f t="shared" si="4"/>
        <v>0</v>
      </c>
      <c r="F19" s="31">
        <f t="shared" si="0"/>
        <v>0</v>
      </c>
      <c r="G19" s="33"/>
      <c r="H19" s="3"/>
      <c r="I19" s="31">
        <f t="shared" si="1"/>
        <v>0</v>
      </c>
      <c r="J19" s="33"/>
      <c r="K19" s="31">
        <f t="shared" si="3"/>
        <v>0</v>
      </c>
      <c r="L19" s="52">
        <f t="shared" si="5"/>
        <v>0</v>
      </c>
      <c r="M19" s="31">
        <f t="shared" si="2"/>
        <v>0</v>
      </c>
      <c r="N19" s="54">
        <f t="shared" si="6"/>
        <v>0</v>
      </c>
    </row>
    <row r="20" spans="1:14" ht="12.75" hidden="1">
      <c r="A20" s="14" t="s">
        <v>1733</v>
      </c>
      <c r="B20" s="3" t="s">
        <v>1734</v>
      </c>
      <c r="C20" s="3"/>
      <c r="D20" s="3"/>
      <c r="E20" s="26">
        <f t="shared" si="4"/>
        <v>0</v>
      </c>
      <c r="F20" s="31">
        <f t="shared" si="0"/>
        <v>0</v>
      </c>
      <c r="G20" s="33"/>
      <c r="H20" s="3"/>
      <c r="I20" s="31">
        <f t="shared" si="1"/>
        <v>0</v>
      </c>
      <c r="J20" s="33"/>
      <c r="K20" s="31">
        <f t="shared" si="3"/>
        <v>0</v>
      </c>
      <c r="L20" s="52">
        <f t="shared" si="5"/>
        <v>0</v>
      </c>
      <c r="M20" s="31">
        <f t="shared" si="2"/>
        <v>0</v>
      </c>
      <c r="N20" s="54">
        <f t="shared" si="6"/>
        <v>0</v>
      </c>
    </row>
    <row r="21" spans="1:14" ht="12.75">
      <c r="A21" s="14" t="s">
        <v>1735</v>
      </c>
      <c r="B21" s="3" t="s">
        <v>1736</v>
      </c>
      <c r="C21" s="3">
        <v>33000</v>
      </c>
      <c r="D21" s="3">
        <v>57000</v>
      </c>
      <c r="E21" s="26">
        <f t="shared" si="4"/>
        <v>90000</v>
      </c>
      <c r="F21" s="31">
        <f t="shared" si="0"/>
        <v>0.21028774452531315</v>
      </c>
      <c r="G21" s="33"/>
      <c r="H21" s="3">
        <v>10000</v>
      </c>
      <c r="I21" s="31">
        <f t="shared" si="1"/>
        <v>11.11111111111111</v>
      </c>
      <c r="J21" s="33"/>
      <c r="K21" s="31">
        <f t="shared" si="3"/>
        <v>0</v>
      </c>
      <c r="L21" s="52">
        <f t="shared" si="5"/>
        <v>10000</v>
      </c>
      <c r="M21" s="31">
        <f t="shared" si="2"/>
        <v>11.11111111111111</v>
      </c>
      <c r="N21" s="54">
        <f t="shared" si="6"/>
        <v>80000</v>
      </c>
    </row>
    <row r="22" spans="1:14" ht="12.75">
      <c r="A22" s="14" t="s">
        <v>1737</v>
      </c>
      <c r="B22" s="3" t="s">
        <v>1738</v>
      </c>
      <c r="C22" s="3">
        <v>1370949.444</v>
      </c>
      <c r="D22" s="3">
        <v>-76000</v>
      </c>
      <c r="E22" s="26">
        <f t="shared" si="4"/>
        <v>1294949.444</v>
      </c>
      <c r="F22" s="31">
        <f t="shared" si="0"/>
        <v>3.025688865034092</v>
      </c>
      <c r="G22" s="33"/>
      <c r="H22" s="3">
        <v>1293086.467</v>
      </c>
      <c r="I22" s="31">
        <f t="shared" si="1"/>
        <v>99.85613515580613</v>
      </c>
      <c r="J22" s="33"/>
      <c r="K22" s="31">
        <f t="shared" si="3"/>
        <v>0</v>
      </c>
      <c r="L22" s="52">
        <f t="shared" si="5"/>
        <v>1293086.467</v>
      </c>
      <c r="M22" s="31">
        <f t="shared" si="2"/>
        <v>99.85613515580613</v>
      </c>
      <c r="N22" s="54">
        <f t="shared" si="6"/>
        <v>1862.9769999999553</v>
      </c>
    </row>
    <row r="23" spans="1:14" ht="12.75">
      <c r="A23" s="14" t="s">
        <v>1739</v>
      </c>
      <c r="B23" s="3" t="s">
        <v>1740</v>
      </c>
      <c r="C23" s="3">
        <v>1054747.451</v>
      </c>
      <c r="D23" s="3">
        <v>-125000</v>
      </c>
      <c r="E23" s="26">
        <f t="shared" si="4"/>
        <v>929747.4509999999</v>
      </c>
      <c r="F23" s="31">
        <f t="shared" si="0"/>
        <v>2.1723832716549896</v>
      </c>
      <c r="G23" s="33"/>
      <c r="H23" s="3">
        <v>927154.914</v>
      </c>
      <c r="I23" s="31">
        <f t="shared" si="1"/>
        <v>99.72115685854138</v>
      </c>
      <c r="J23" s="33"/>
      <c r="K23" s="31">
        <f t="shared" si="3"/>
        <v>0</v>
      </c>
      <c r="L23" s="52">
        <f t="shared" si="5"/>
        <v>927154.914</v>
      </c>
      <c r="M23" s="31">
        <f t="shared" si="2"/>
        <v>99.72115685854138</v>
      </c>
      <c r="N23" s="54">
        <f t="shared" si="6"/>
        <v>2592.5369999998948</v>
      </c>
    </row>
    <row r="24" spans="1:14" ht="12.75">
      <c r="A24" s="14" t="s">
        <v>1741</v>
      </c>
      <c r="B24" s="3" t="s">
        <v>1742</v>
      </c>
      <c r="C24" s="3">
        <v>2117162.266</v>
      </c>
      <c r="D24" s="3">
        <v>-31000</v>
      </c>
      <c r="E24" s="26">
        <f t="shared" si="4"/>
        <v>2086162.2659999998</v>
      </c>
      <c r="F24" s="31">
        <f t="shared" si="0"/>
        <v>4.87438175145507</v>
      </c>
      <c r="G24" s="33"/>
      <c r="H24" s="3">
        <v>2025027.098</v>
      </c>
      <c r="I24" s="31">
        <f aca="true" t="shared" si="7" ref="I24:I87">IF(OR(H24=0,E24=0),0,H24/E24)*100</f>
        <v>97.06949123774442</v>
      </c>
      <c r="J24" s="33"/>
      <c r="K24" s="31">
        <f t="shared" si="3"/>
        <v>0</v>
      </c>
      <c r="L24" s="52">
        <f t="shared" si="5"/>
        <v>2025027.098</v>
      </c>
      <c r="M24" s="31">
        <f t="shared" si="2"/>
        <v>97.06949123774442</v>
      </c>
      <c r="N24" s="54">
        <f t="shared" si="6"/>
        <v>61135.16799999983</v>
      </c>
    </row>
    <row r="25" spans="1:14" ht="12.75">
      <c r="A25" s="14" t="s">
        <v>1743</v>
      </c>
      <c r="B25" s="3" t="s">
        <v>1744</v>
      </c>
      <c r="C25" s="3">
        <v>2051119.449</v>
      </c>
      <c r="D25" s="3">
        <v>-22700</v>
      </c>
      <c r="E25" s="26">
        <f t="shared" si="4"/>
        <v>2028419.449</v>
      </c>
      <c r="F25" s="31">
        <f t="shared" si="0"/>
        <v>4.739463898683205</v>
      </c>
      <c r="G25" s="33"/>
      <c r="H25" s="3">
        <v>1955303.461</v>
      </c>
      <c r="I25" s="31">
        <f t="shared" si="7"/>
        <v>96.39542067908855</v>
      </c>
      <c r="J25" s="33"/>
      <c r="K25" s="31">
        <f t="shared" si="3"/>
        <v>0</v>
      </c>
      <c r="L25" s="52">
        <f t="shared" si="5"/>
        <v>1955303.461</v>
      </c>
      <c r="M25" s="31">
        <f t="shared" si="2"/>
        <v>96.39542067908855</v>
      </c>
      <c r="N25" s="54">
        <f t="shared" si="6"/>
        <v>73115.98800000013</v>
      </c>
    </row>
    <row r="26" spans="1:14" ht="12.75">
      <c r="A26" s="14" t="s">
        <v>1745</v>
      </c>
      <c r="B26" s="3" t="s">
        <v>1746</v>
      </c>
      <c r="C26" s="3">
        <v>4747684.666</v>
      </c>
      <c r="D26" s="3">
        <v>-338000</v>
      </c>
      <c r="E26" s="26">
        <f t="shared" si="4"/>
        <v>4409684.666</v>
      </c>
      <c r="F26" s="31">
        <f t="shared" si="0"/>
        <v>10.303362694233321</v>
      </c>
      <c r="G26" s="33"/>
      <c r="H26" s="3">
        <v>4394510.459</v>
      </c>
      <c r="I26" s="31">
        <f t="shared" si="7"/>
        <v>99.65588906805519</v>
      </c>
      <c r="J26" s="33"/>
      <c r="K26" s="31">
        <f t="shared" si="3"/>
        <v>0</v>
      </c>
      <c r="L26" s="52">
        <f t="shared" si="5"/>
        <v>4394510.459</v>
      </c>
      <c r="M26" s="31">
        <f t="shared" si="2"/>
        <v>99.65588906805519</v>
      </c>
      <c r="N26" s="54">
        <f t="shared" si="6"/>
        <v>15174.207000000402</v>
      </c>
    </row>
    <row r="27" spans="1:14" ht="12.75">
      <c r="A27" s="14" t="s">
        <v>1747</v>
      </c>
      <c r="B27" s="3" t="s">
        <v>1748</v>
      </c>
      <c r="C27" s="3">
        <v>442414.211</v>
      </c>
      <c r="D27" s="3">
        <v>4000</v>
      </c>
      <c r="E27" s="26">
        <f t="shared" si="4"/>
        <v>446414.211</v>
      </c>
      <c r="F27" s="31">
        <f t="shared" si="0"/>
        <v>1.0430604172804139</v>
      </c>
      <c r="G27" s="33"/>
      <c r="H27" s="3">
        <v>443876.037</v>
      </c>
      <c r="I27" s="31">
        <f t="shared" si="7"/>
        <v>99.43143073462775</v>
      </c>
      <c r="J27" s="33"/>
      <c r="K27" s="31">
        <f t="shared" si="3"/>
        <v>0</v>
      </c>
      <c r="L27" s="52">
        <f t="shared" si="5"/>
        <v>443876.037</v>
      </c>
      <c r="M27" s="31">
        <f t="shared" si="2"/>
        <v>99.43143073462775</v>
      </c>
      <c r="N27" s="54">
        <f t="shared" si="6"/>
        <v>2538.173999999999</v>
      </c>
    </row>
    <row r="28" spans="1:14" ht="12.75">
      <c r="A28" s="14" t="s">
        <v>1749</v>
      </c>
      <c r="B28" s="3" t="s">
        <v>1750</v>
      </c>
      <c r="C28" s="3">
        <v>31172.793</v>
      </c>
      <c r="D28" s="3">
        <v>-3000</v>
      </c>
      <c r="E28" s="26">
        <f t="shared" si="4"/>
        <v>28172.793</v>
      </c>
      <c r="F28" s="31">
        <f t="shared" si="0"/>
        <v>0.06582658996609478</v>
      </c>
      <c r="G28" s="33"/>
      <c r="H28" s="3">
        <v>27517.022</v>
      </c>
      <c r="I28" s="31">
        <f t="shared" si="7"/>
        <v>97.67232521106445</v>
      </c>
      <c r="J28" s="33"/>
      <c r="K28" s="31">
        <f t="shared" si="3"/>
        <v>0</v>
      </c>
      <c r="L28" s="52">
        <f t="shared" si="5"/>
        <v>27517.022</v>
      </c>
      <c r="M28" s="31">
        <f t="shared" si="2"/>
        <v>97.67232521106445</v>
      </c>
      <c r="N28" s="54">
        <f t="shared" si="6"/>
        <v>655.7710000000006</v>
      </c>
    </row>
    <row r="29" spans="1:14" ht="12.75" hidden="1">
      <c r="A29" s="14" t="s">
        <v>1751</v>
      </c>
      <c r="B29" s="3" t="s">
        <v>1752</v>
      </c>
      <c r="C29" s="3"/>
      <c r="D29" s="3"/>
      <c r="E29" s="26">
        <f t="shared" si="4"/>
        <v>0</v>
      </c>
      <c r="F29" s="31">
        <f t="shared" si="0"/>
        <v>0</v>
      </c>
      <c r="G29" s="33"/>
      <c r="H29" s="3"/>
      <c r="I29" s="31">
        <f t="shared" si="7"/>
        <v>0</v>
      </c>
      <c r="J29" s="33"/>
      <c r="K29" s="31">
        <f t="shared" si="3"/>
        <v>0</v>
      </c>
      <c r="L29" s="52">
        <f t="shared" si="5"/>
        <v>0</v>
      </c>
      <c r="M29" s="31">
        <f t="shared" si="2"/>
        <v>0</v>
      </c>
      <c r="N29" s="54">
        <f t="shared" si="6"/>
        <v>0</v>
      </c>
    </row>
    <row r="30" spans="1:14" ht="12.75" hidden="1">
      <c r="A30" s="14" t="s">
        <v>1753</v>
      </c>
      <c r="B30" s="3" t="s">
        <v>1754</v>
      </c>
      <c r="C30" s="3"/>
      <c r="D30" s="3"/>
      <c r="E30" s="26">
        <f t="shared" si="4"/>
        <v>0</v>
      </c>
      <c r="F30" s="31">
        <f t="shared" si="0"/>
        <v>0</v>
      </c>
      <c r="G30" s="33"/>
      <c r="H30" s="3"/>
      <c r="I30" s="31">
        <f t="shared" si="7"/>
        <v>0</v>
      </c>
      <c r="J30" s="33"/>
      <c r="K30" s="31">
        <f t="shared" si="3"/>
        <v>0</v>
      </c>
      <c r="L30" s="52">
        <f t="shared" si="5"/>
        <v>0</v>
      </c>
      <c r="M30" s="31">
        <f t="shared" si="2"/>
        <v>0</v>
      </c>
      <c r="N30" s="54">
        <f t="shared" si="6"/>
        <v>0</v>
      </c>
    </row>
    <row r="31" spans="1:14" ht="12.75">
      <c r="A31" s="14" t="s">
        <v>1755</v>
      </c>
      <c r="B31" s="3" t="s">
        <v>1756</v>
      </c>
      <c r="C31" s="3">
        <v>161544.05</v>
      </c>
      <c r="D31" s="3">
        <v>-26000</v>
      </c>
      <c r="E31" s="26">
        <f t="shared" si="4"/>
        <v>135544.05</v>
      </c>
      <c r="F31" s="31">
        <f t="shared" si="0"/>
        <v>0.31670280620362523</v>
      </c>
      <c r="G31" s="33"/>
      <c r="H31" s="3">
        <v>134784.123</v>
      </c>
      <c r="I31" s="31">
        <f t="shared" si="7"/>
        <v>99.43935052848133</v>
      </c>
      <c r="J31" s="33"/>
      <c r="K31" s="31">
        <f t="shared" si="3"/>
        <v>0</v>
      </c>
      <c r="L31" s="52">
        <f t="shared" si="5"/>
        <v>134784.123</v>
      </c>
      <c r="M31" s="31">
        <f t="shared" si="2"/>
        <v>99.43935052848133</v>
      </c>
      <c r="N31" s="54">
        <f t="shared" si="6"/>
        <v>759.926999999996</v>
      </c>
    </row>
    <row r="32" spans="1:14" ht="12.75">
      <c r="A32" s="14" t="s">
        <v>1757</v>
      </c>
      <c r="B32" s="3" t="s">
        <v>1758</v>
      </c>
      <c r="C32" s="3">
        <v>300000</v>
      </c>
      <c r="D32" s="3">
        <v>191400</v>
      </c>
      <c r="E32" s="26">
        <f t="shared" si="4"/>
        <v>491400</v>
      </c>
      <c r="F32" s="31">
        <f t="shared" si="0"/>
        <v>1.1481710851082099</v>
      </c>
      <c r="G32" s="33"/>
      <c r="H32" s="3">
        <v>491306.201</v>
      </c>
      <c r="I32" s="31">
        <f t="shared" si="7"/>
        <v>99.98091188441188</v>
      </c>
      <c r="J32" s="33"/>
      <c r="K32" s="31">
        <f t="shared" si="3"/>
        <v>0</v>
      </c>
      <c r="L32" s="52">
        <f t="shared" si="5"/>
        <v>491306.201</v>
      </c>
      <c r="M32" s="31">
        <f t="shared" si="2"/>
        <v>99.98091188441188</v>
      </c>
      <c r="N32" s="54">
        <f t="shared" si="6"/>
        <v>93.79899999999907</v>
      </c>
    </row>
    <row r="33" spans="1:14" ht="12.75">
      <c r="A33" s="14" t="s">
        <v>1759</v>
      </c>
      <c r="B33" s="3" t="s">
        <v>1760</v>
      </c>
      <c r="C33" s="3">
        <v>832540.123</v>
      </c>
      <c r="D33" s="3">
        <v>38000</v>
      </c>
      <c r="E33" s="26">
        <f t="shared" si="4"/>
        <v>870540.123</v>
      </c>
      <c r="F33" s="31">
        <f t="shared" si="0"/>
        <v>2.0340435442717633</v>
      </c>
      <c r="G33" s="33"/>
      <c r="H33" s="3">
        <v>839970.507</v>
      </c>
      <c r="I33" s="31">
        <f t="shared" si="7"/>
        <v>96.48843112541982</v>
      </c>
      <c r="J33" s="33"/>
      <c r="K33" s="31">
        <f t="shared" si="3"/>
        <v>0</v>
      </c>
      <c r="L33" s="52">
        <f t="shared" si="5"/>
        <v>839970.507</v>
      </c>
      <c r="M33" s="31">
        <f t="shared" si="2"/>
        <v>96.48843112541982</v>
      </c>
      <c r="N33" s="54">
        <f t="shared" si="6"/>
        <v>30569.61600000004</v>
      </c>
    </row>
    <row r="34" spans="1:14" ht="12.75">
      <c r="A34" s="14" t="s">
        <v>1761</v>
      </c>
      <c r="B34" s="3" t="s">
        <v>1762</v>
      </c>
      <c r="C34" s="3">
        <v>1020000</v>
      </c>
      <c r="D34" s="3">
        <v>-1020000</v>
      </c>
      <c r="E34" s="26">
        <f t="shared" si="4"/>
        <v>0</v>
      </c>
      <c r="F34" s="31">
        <f t="shared" si="0"/>
        <v>0</v>
      </c>
      <c r="G34" s="33"/>
      <c r="H34" s="3"/>
      <c r="I34" s="31">
        <f t="shared" si="7"/>
        <v>0</v>
      </c>
      <c r="J34" s="33"/>
      <c r="K34" s="31">
        <f t="shared" si="3"/>
        <v>0</v>
      </c>
      <c r="L34" s="52">
        <f t="shared" si="5"/>
        <v>0</v>
      </c>
      <c r="M34" s="31">
        <f t="shared" si="2"/>
        <v>0</v>
      </c>
      <c r="N34" s="54">
        <f t="shared" si="6"/>
        <v>0</v>
      </c>
    </row>
    <row r="35" spans="1:14" ht="12.75" hidden="1">
      <c r="A35" s="14" t="s">
        <v>734</v>
      </c>
      <c r="B35" s="3" t="s">
        <v>735</v>
      </c>
      <c r="C35" s="3"/>
      <c r="D35" s="3"/>
      <c r="E35" s="26">
        <f t="shared" si="4"/>
        <v>0</v>
      </c>
      <c r="F35" s="31">
        <f t="shared" si="0"/>
        <v>0</v>
      </c>
      <c r="G35" s="33"/>
      <c r="H35" s="3"/>
      <c r="I35" s="31">
        <f t="shared" si="7"/>
        <v>0</v>
      </c>
      <c r="J35" s="33"/>
      <c r="K35" s="31">
        <f t="shared" si="3"/>
        <v>0</v>
      </c>
      <c r="L35" s="52">
        <f t="shared" si="5"/>
        <v>0</v>
      </c>
      <c r="M35" s="31">
        <f t="shared" si="2"/>
        <v>0</v>
      </c>
      <c r="N35" s="54">
        <f t="shared" si="6"/>
        <v>0</v>
      </c>
    </row>
    <row r="36" spans="1:14" ht="12.75">
      <c r="A36" s="14" t="s">
        <v>1763</v>
      </c>
      <c r="B36" s="3" t="s">
        <v>1764</v>
      </c>
      <c r="C36" s="4">
        <f>SUM(C37:C38)</f>
        <v>10000</v>
      </c>
      <c r="D36" s="4">
        <f>SUM(D37:D38)</f>
        <v>-8000</v>
      </c>
      <c r="E36" s="26">
        <f t="shared" si="4"/>
        <v>2000</v>
      </c>
      <c r="F36" s="31">
        <f t="shared" si="0"/>
        <v>0.004673060989451403</v>
      </c>
      <c r="G36" s="47">
        <f>SUM(G37:G38)</f>
        <v>0</v>
      </c>
      <c r="H36" s="4">
        <f>SUM(H37:H38)</f>
        <v>1161.912</v>
      </c>
      <c r="I36" s="31">
        <f t="shared" si="7"/>
        <v>58.095600000000005</v>
      </c>
      <c r="J36" s="47">
        <f>SUM(J37:J38)</f>
        <v>0</v>
      </c>
      <c r="K36" s="31">
        <f t="shared" si="3"/>
        <v>0</v>
      </c>
      <c r="L36" s="52">
        <f t="shared" si="5"/>
        <v>1161.912</v>
      </c>
      <c r="M36" s="31">
        <f t="shared" si="2"/>
        <v>58.095600000000005</v>
      </c>
      <c r="N36" s="54">
        <f t="shared" si="6"/>
        <v>838.088</v>
      </c>
    </row>
    <row r="37" spans="1:14" ht="12.75">
      <c r="A37" s="14" t="s">
        <v>1765</v>
      </c>
      <c r="B37" s="3" t="s">
        <v>1766</v>
      </c>
      <c r="C37" s="3">
        <v>10000</v>
      </c>
      <c r="D37" s="3">
        <v>-8000</v>
      </c>
      <c r="E37" s="26">
        <f t="shared" si="4"/>
        <v>2000</v>
      </c>
      <c r="F37" s="31">
        <f t="shared" si="0"/>
        <v>0.004673060989451403</v>
      </c>
      <c r="G37" s="33"/>
      <c r="H37" s="3">
        <v>1161.912</v>
      </c>
      <c r="I37" s="31">
        <f t="shared" si="7"/>
        <v>58.095600000000005</v>
      </c>
      <c r="J37" s="33"/>
      <c r="K37" s="31">
        <f t="shared" si="3"/>
        <v>0</v>
      </c>
      <c r="L37" s="52">
        <f t="shared" si="5"/>
        <v>1161.912</v>
      </c>
      <c r="M37" s="31">
        <f t="shared" si="2"/>
        <v>58.095600000000005</v>
      </c>
      <c r="N37" s="54">
        <f t="shared" si="6"/>
        <v>838.088</v>
      </c>
    </row>
    <row r="38" spans="1:14" ht="12.75" hidden="1">
      <c r="A38" s="14" t="s">
        <v>1767</v>
      </c>
      <c r="B38" s="3" t="s">
        <v>1768</v>
      </c>
      <c r="C38" s="3"/>
      <c r="D38" s="3"/>
      <c r="E38" s="26">
        <f t="shared" si="4"/>
        <v>0</v>
      </c>
      <c r="F38" s="31">
        <f t="shared" si="0"/>
        <v>0</v>
      </c>
      <c r="G38" s="33"/>
      <c r="H38" s="3"/>
      <c r="I38" s="31">
        <f t="shared" si="7"/>
        <v>0</v>
      </c>
      <c r="J38" s="33"/>
      <c r="K38" s="31">
        <f t="shared" si="3"/>
        <v>0</v>
      </c>
      <c r="L38" s="52">
        <f t="shared" si="5"/>
        <v>0</v>
      </c>
      <c r="M38" s="31">
        <f>IF(OR(L38=0,E38=0),0,L38/E38)*100</f>
        <v>0</v>
      </c>
      <c r="N38" s="54">
        <f>SUM(E38-L38)</f>
        <v>0</v>
      </c>
    </row>
    <row r="39" spans="1:14" ht="12.75">
      <c r="A39" s="14" t="s">
        <v>1462</v>
      </c>
      <c r="B39" s="3" t="s">
        <v>1769</v>
      </c>
      <c r="C39" s="3"/>
      <c r="D39" s="3">
        <v>9000</v>
      </c>
      <c r="E39" s="26">
        <f t="shared" si="4"/>
        <v>9000</v>
      </c>
      <c r="F39" s="31">
        <f aca="true" t="shared" si="8" ref="F39:F70">IF(OR(E39=0,E$1142=0),0,E39/E$1142)*100</f>
        <v>0.021028774452531315</v>
      </c>
      <c r="G39" s="33"/>
      <c r="H39" s="3">
        <v>8905.919</v>
      </c>
      <c r="I39" s="31">
        <f t="shared" si="7"/>
        <v>98.95465555555556</v>
      </c>
      <c r="J39" s="33"/>
      <c r="K39" s="31">
        <f t="shared" si="3"/>
        <v>0</v>
      </c>
      <c r="L39" s="52">
        <f t="shared" si="5"/>
        <v>8905.919</v>
      </c>
      <c r="M39" s="31">
        <f>IF(OR(L39=0,E39=0),0,L39/E39)*100</f>
        <v>98.95465555555556</v>
      </c>
      <c r="N39" s="54">
        <f>SUM(E39-L39)</f>
        <v>94.08100000000013</v>
      </c>
    </row>
    <row r="40" spans="1:14" ht="12.75">
      <c r="A40" s="13" t="s">
        <v>1770</v>
      </c>
      <c r="B40" s="2" t="s">
        <v>1771</v>
      </c>
      <c r="C40" s="2">
        <f>SUM(C41:C73)-C48-C53-C65</f>
        <v>1214779.6300000001</v>
      </c>
      <c r="D40" s="2">
        <f>SUM(D41:D73)-D48-D53-D65</f>
        <v>789499.9980000001</v>
      </c>
      <c r="E40" s="25">
        <f t="shared" si="4"/>
        <v>2004279.6280000003</v>
      </c>
      <c r="F40" s="30">
        <f t="shared" si="8"/>
        <v>4.683060470779486</v>
      </c>
      <c r="G40" s="32">
        <f>SUM(G41:G73)-G48-G53-G65</f>
        <v>0</v>
      </c>
      <c r="H40" s="2">
        <f>SUM(H41:H73)-H48-H53-H65</f>
        <v>1012985.9850000001</v>
      </c>
      <c r="I40" s="30">
        <f t="shared" si="7"/>
        <v>50.54115058839484</v>
      </c>
      <c r="J40" s="32">
        <f>SUM(J41:J73)-J48-J53-J65</f>
        <v>891717.0179999999</v>
      </c>
      <c r="K40" s="30">
        <f t="shared" si="3"/>
        <v>44.4906491860027</v>
      </c>
      <c r="L40" s="32">
        <f t="shared" si="5"/>
        <v>1904703.003</v>
      </c>
      <c r="M40" s="30">
        <f t="shared" si="2"/>
        <v>95.03179977439754</v>
      </c>
      <c r="N40" s="27">
        <f t="shared" si="6"/>
        <v>99576.62500000023</v>
      </c>
    </row>
    <row r="41" spans="1:14" ht="12.75">
      <c r="A41" s="14" t="s">
        <v>1772</v>
      </c>
      <c r="B41" s="3" t="s">
        <v>1773</v>
      </c>
      <c r="C41" s="3">
        <v>5505.442</v>
      </c>
      <c r="D41" s="3">
        <v>48481.898</v>
      </c>
      <c r="E41" s="26">
        <f t="shared" si="4"/>
        <v>53987.340000000004</v>
      </c>
      <c r="F41" s="31">
        <f t="shared" si="8"/>
        <v>0.12614306623912466</v>
      </c>
      <c r="G41" s="33"/>
      <c r="H41" s="3">
        <v>3590.505</v>
      </c>
      <c r="I41" s="31">
        <f t="shared" si="7"/>
        <v>6.650642539528712</v>
      </c>
      <c r="J41" s="33">
        <f>30437.34-H41</f>
        <v>26846.835</v>
      </c>
      <c r="K41" s="31">
        <f t="shared" si="3"/>
        <v>49.72801956903229</v>
      </c>
      <c r="L41" s="52">
        <f t="shared" si="5"/>
        <v>30437.34</v>
      </c>
      <c r="M41" s="31">
        <f t="shared" si="2"/>
        <v>56.37866210856101</v>
      </c>
      <c r="N41" s="54">
        <f t="shared" si="6"/>
        <v>23550.000000000004</v>
      </c>
    </row>
    <row r="42" spans="1:14" ht="12.75" hidden="1">
      <c r="A42" s="14" t="s">
        <v>1774</v>
      </c>
      <c r="B42" s="3" t="s">
        <v>1775</v>
      </c>
      <c r="C42" s="3"/>
      <c r="D42" s="3"/>
      <c r="E42" s="26">
        <f t="shared" si="4"/>
        <v>0</v>
      </c>
      <c r="F42" s="31">
        <f t="shared" si="8"/>
        <v>0</v>
      </c>
      <c r="G42" s="33"/>
      <c r="H42" s="3"/>
      <c r="I42" s="31">
        <f t="shared" si="7"/>
        <v>0</v>
      </c>
      <c r="J42" s="33"/>
      <c r="K42" s="31">
        <f t="shared" si="3"/>
        <v>0</v>
      </c>
      <c r="L42" s="52">
        <f t="shared" si="5"/>
        <v>0</v>
      </c>
      <c r="M42" s="31">
        <f t="shared" si="2"/>
        <v>0</v>
      </c>
      <c r="N42" s="54">
        <f t="shared" si="6"/>
        <v>0</v>
      </c>
    </row>
    <row r="43" spans="1:14" ht="12.75">
      <c r="A43" s="14" t="s">
        <v>1776</v>
      </c>
      <c r="B43" s="3" t="s">
        <v>1777</v>
      </c>
      <c r="C43" s="3">
        <v>150000</v>
      </c>
      <c r="D43" s="3">
        <v>85200</v>
      </c>
      <c r="E43" s="26">
        <f t="shared" si="4"/>
        <v>235200</v>
      </c>
      <c r="F43" s="31">
        <f t="shared" si="8"/>
        <v>0.549551972359485</v>
      </c>
      <c r="G43" s="33"/>
      <c r="H43" s="3">
        <v>28242.024</v>
      </c>
      <c r="I43" s="31">
        <f t="shared" si="7"/>
        <v>12.007663265306123</v>
      </c>
      <c r="J43" s="33">
        <f>231303.414-28242.024</f>
        <v>203061.38999999998</v>
      </c>
      <c r="K43" s="31">
        <f t="shared" si="3"/>
        <v>86.335625</v>
      </c>
      <c r="L43" s="52">
        <f t="shared" si="5"/>
        <v>231303.414</v>
      </c>
      <c r="M43" s="31">
        <f t="shared" si="2"/>
        <v>98.34328826530611</v>
      </c>
      <c r="N43" s="54">
        <f t="shared" si="6"/>
        <v>3896.5860000000102</v>
      </c>
    </row>
    <row r="44" spans="1:14" ht="12.75">
      <c r="A44" s="14" t="s">
        <v>1778</v>
      </c>
      <c r="B44" s="3" t="s">
        <v>1779</v>
      </c>
      <c r="C44" s="3">
        <v>10000</v>
      </c>
      <c r="D44" s="3">
        <v>-3000</v>
      </c>
      <c r="E44" s="26">
        <f t="shared" si="4"/>
        <v>7000</v>
      </c>
      <c r="F44" s="31">
        <f t="shared" si="8"/>
        <v>0.016355713463079912</v>
      </c>
      <c r="G44" s="33"/>
      <c r="H44" s="3">
        <v>4385.697</v>
      </c>
      <c r="I44" s="31">
        <f t="shared" si="7"/>
        <v>62.652814285714285</v>
      </c>
      <c r="J44" s="33">
        <v>0</v>
      </c>
      <c r="K44" s="31">
        <f t="shared" si="3"/>
        <v>0</v>
      </c>
      <c r="L44" s="52">
        <f t="shared" si="5"/>
        <v>4385.697</v>
      </c>
      <c r="M44" s="31">
        <f t="shared" si="2"/>
        <v>62.652814285714285</v>
      </c>
      <c r="N44" s="54">
        <f t="shared" si="6"/>
        <v>2614.303</v>
      </c>
    </row>
    <row r="45" spans="1:14" ht="12.75">
      <c r="A45" s="14" t="s">
        <v>1780</v>
      </c>
      <c r="B45" s="3" t="s">
        <v>1781</v>
      </c>
      <c r="C45" s="3">
        <v>82020.32</v>
      </c>
      <c r="D45" s="3">
        <v>38537.096</v>
      </c>
      <c r="E45" s="26">
        <f t="shared" si="4"/>
        <v>120557.416</v>
      </c>
      <c r="F45" s="31">
        <f t="shared" si="8"/>
        <v>0.2816860788493322</v>
      </c>
      <c r="G45" s="33"/>
      <c r="H45" s="3">
        <v>65931.514</v>
      </c>
      <c r="I45" s="31">
        <f t="shared" si="7"/>
        <v>54.688891142126</v>
      </c>
      <c r="J45" s="33">
        <f>112731.514-H45</f>
        <v>46800</v>
      </c>
      <c r="K45" s="31">
        <f t="shared" si="3"/>
        <v>38.819677422415886</v>
      </c>
      <c r="L45" s="52">
        <f t="shared" si="5"/>
        <v>112731.514</v>
      </c>
      <c r="M45" s="31">
        <f t="shared" si="2"/>
        <v>93.50856856454189</v>
      </c>
      <c r="N45" s="54">
        <f t="shared" si="6"/>
        <v>7825.902000000002</v>
      </c>
    </row>
    <row r="46" spans="1:14" ht="12.75">
      <c r="A46" s="14" t="s">
        <v>1782</v>
      </c>
      <c r="B46" s="3" t="s">
        <v>1783</v>
      </c>
      <c r="C46" s="3">
        <v>20000</v>
      </c>
      <c r="D46" s="3">
        <v>11000</v>
      </c>
      <c r="E46" s="26">
        <f t="shared" si="4"/>
        <v>31000</v>
      </c>
      <c r="F46" s="31">
        <f t="shared" si="8"/>
        <v>0.07243244533649675</v>
      </c>
      <c r="G46" s="33"/>
      <c r="H46" s="3">
        <v>19747.411</v>
      </c>
      <c r="I46" s="31">
        <f t="shared" si="7"/>
        <v>63.701325806451614</v>
      </c>
      <c r="J46" s="33">
        <f>29183.351-H46</f>
        <v>9435.939999999999</v>
      </c>
      <c r="K46" s="31">
        <f t="shared" si="3"/>
        <v>30.438516129032255</v>
      </c>
      <c r="L46" s="52">
        <f t="shared" si="5"/>
        <v>29183.351</v>
      </c>
      <c r="M46" s="31">
        <f t="shared" si="2"/>
        <v>94.13984193548387</v>
      </c>
      <c r="N46" s="54">
        <f t="shared" si="6"/>
        <v>1816.6490000000013</v>
      </c>
    </row>
    <row r="47" spans="1:14" ht="12.75" hidden="1">
      <c r="A47" s="14" t="s">
        <v>1784</v>
      </c>
      <c r="B47" s="3" t="s">
        <v>1785</v>
      </c>
      <c r="C47" s="3"/>
      <c r="D47" s="3"/>
      <c r="E47" s="26">
        <f t="shared" si="4"/>
        <v>0</v>
      </c>
      <c r="F47" s="31">
        <f t="shared" si="8"/>
        <v>0</v>
      </c>
      <c r="G47" s="33"/>
      <c r="H47" s="3"/>
      <c r="I47" s="31">
        <f t="shared" si="7"/>
        <v>0</v>
      </c>
      <c r="J47" s="33"/>
      <c r="K47" s="31">
        <f t="shared" si="3"/>
        <v>0</v>
      </c>
      <c r="L47" s="52">
        <f t="shared" si="5"/>
        <v>0</v>
      </c>
      <c r="M47" s="31">
        <f t="shared" si="2"/>
        <v>0</v>
      </c>
      <c r="N47" s="54">
        <f t="shared" si="6"/>
        <v>0</v>
      </c>
    </row>
    <row r="48" spans="1:14" ht="12.75">
      <c r="A48" s="14" t="s">
        <v>1786</v>
      </c>
      <c r="B48" s="3" t="s">
        <v>1787</v>
      </c>
      <c r="C48" s="3">
        <f>SUM(C49:C50)</f>
        <v>300000</v>
      </c>
      <c r="D48" s="3">
        <f>SUM(D49:D50)</f>
        <v>82211.243</v>
      </c>
      <c r="E48" s="26">
        <f t="shared" si="4"/>
        <v>382211.243</v>
      </c>
      <c r="F48" s="31">
        <f t="shared" si="8"/>
        <v>0.8930482246965153</v>
      </c>
      <c r="G48" s="33">
        <f>SUM(G49:G50)</f>
        <v>0</v>
      </c>
      <c r="H48" s="3">
        <f>SUM(H49:H50)</f>
        <v>145169.661</v>
      </c>
      <c r="I48" s="31">
        <f t="shared" si="7"/>
        <v>37.9815255722344</v>
      </c>
      <c r="J48" s="33">
        <f>SUM(J49:J50)</f>
        <v>218669.03699999998</v>
      </c>
      <c r="K48" s="31">
        <f t="shared" si="3"/>
        <v>57.21156585652819</v>
      </c>
      <c r="L48" s="52">
        <f t="shared" si="5"/>
        <v>363838.698</v>
      </c>
      <c r="M48" s="31">
        <f t="shared" si="2"/>
        <v>95.19309142876259</v>
      </c>
      <c r="N48" s="54">
        <f t="shared" si="6"/>
        <v>18372.545000000042</v>
      </c>
    </row>
    <row r="49" spans="1:14" ht="12.75">
      <c r="A49" s="14" t="s">
        <v>1788</v>
      </c>
      <c r="B49" s="3" t="s">
        <v>1789</v>
      </c>
      <c r="C49" s="3">
        <v>300000</v>
      </c>
      <c r="D49" s="3">
        <v>82211.243</v>
      </c>
      <c r="E49" s="26">
        <f t="shared" si="4"/>
        <v>382211.243</v>
      </c>
      <c r="F49" s="31">
        <f t="shared" si="8"/>
        <v>0.8930482246965153</v>
      </c>
      <c r="G49" s="33"/>
      <c r="H49" s="3">
        <v>145169.661</v>
      </c>
      <c r="I49" s="31">
        <f t="shared" si="7"/>
        <v>37.9815255722344</v>
      </c>
      <c r="J49" s="33">
        <f>363838.698-145169.661</f>
        <v>218669.03699999998</v>
      </c>
      <c r="K49" s="31">
        <f t="shared" si="3"/>
        <v>57.21156585652819</v>
      </c>
      <c r="L49" s="52">
        <f t="shared" si="5"/>
        <v>363838.698</v>
      </c>
      <c r="M49" s="31">
        <f t="shared" si="2"/>
        <v>95.19309142876259</v>
      </c>
      <c r="N49" s="54">
        <f t="shared" si="6"/>
        <v>18372.545000000042</v>
      </c>
    </row>
    <row r="50" spans="1:14" ht="12.75" hidden="1">
      <c r="A50" s="14" t="s">
        <v>1790</v>
      </c>
      <c r="B50" s="3" t="s">
        <v>1791</v>
      </c>
      <c r="C50" s="3"/>
      <c r="D50" s="3"/>
      <c r="E50" s="26">
        <f t="shared" si="4"/>
        <v>0</v>
      </c>
      <c r="F50" s="31">
        <f t="shared" si="8"/>
        <v>0</v>
      </c>
      <c r="G50" s="33"/>
      <c r="H50" s="3"/>
      <c r="I50" s="31">
        <f t="shared" si="7"/>
        <v>0</v>
      </c>
      <c r="J50" s="33"/>
      <c r="K50" s="31">
        <f t="shared" si="3"/>
        <v>0</v>
      </c>
      <c r="L50" s="52">
        <f t="shared" si="5"/>
        <v>0</v>
      </c>
      <c r="M50" s="31">
        <f t="shared" si="2"/>
        <v>0</v>
      </c>
      <c r="N50" s="54">
        <f t="shared" si="6"/>
        <v>0</v>
      </c>
    </row>
    <row r="51" spans="1:14" ht="12.75">
      <c r="A51" s="14" t="s">
        <v>1792</v>
      </c>
      <c r="B51" s="3" t="s">
        <v>1793</v>
      </c>
      <c r="C51" s="3">
        <v>20000</v>
      </c>
      <c r="D51" s="3">
        <v>98301.92</v>
      </c>
      <c r="E51" s="26">
        <f t="shared" si="4"/>
        <v>118301.92</v>
      </c>
      <c r="F51" s="31">
        <f t="shared" si="8"/>
        <v>0.2764160436646004</v>
      </c>
      <c r="G51" s="33"/>
      <c r="H51" s="3">
        <v>25846.629</v>
      </c>
      <c r="I51" s="31">
        <f t="shared" si="7"/>
        <v>21.848021570571298</v>
      </c>
      <c r="J51" s="33">
        <f>111538.053-25846.629</f>
        <v>85691.424</v>
      </c>
      <c r="K51" s="31">
        <f t="shared" si="3"/>
        <v>72.43451670099691</v>
      </c>
      <c r="L51" s="52">
        <f t="shared" si="5"/>
        <v>111538.053</v>
      </c>
      <c r="M51" s="31">
        <f t="shared" si="2"/>
        <v>94.2825382715682</v>
      </c>
      <c r="N51" s="54">
        <f t="shared" si="6"/>
        <v>6763.866999999998</v>
      </c>
    </row>
    <row r="52" spans="1:14" ht="12.75">
      <c r="A52" s="14" t="s">
        <v>1794</v>
      </c>
      <c r="B52" s="3" t="s">
        <v>1795</v>
      </c>
      <c r="C52" s="3">
        <v>100000</v>
      </c>
      <c r="D52" s="3">
        <v>9589.206</v>
      </c>
      <c r="E52" s="26">
        <f t="shared" si="4"/>
        <v>109589.206</v>
      </c>
      <c r="F52" s="31">
        <f t="shared" si="8"/>
        <v>0.25605852171177684</v>
      </c>
      <c r="G52" s="33"/>
      <c r="H52" s="3">
        <v>18547.428</v>
      </c>
      <c r="I52" s="31">
        <f t="shared" si="7"/>
        <v>16.924502582854736</v>
      </c>
      <c r="J52" s="33">
        <f>107110.408-18547.428</f>
        <v>88562.98</v>
      </c>
      <c r="K52" s="31">
        <f t="shared" si="3"/>
        <v>80.81359764573894</v>
      </c>
      <c r="L52" s="52">
        <f t="shared" si="5"/>
        <v>107110.408</v>
      </c>
      <c r="M52" s="31">
        <f t="shared" si="2"/>
        <v>97.73810022859367</v>
      </c>
      <c r="N52" s="54">
        <f t="shared" si="6"/>
        <v>2478.79800000001</v>
      </c>
    </row>
    <row r="53" spans="1:14" ht="12.75">
      <c r="A53" s="14" t="s">
        <v>1796</v>
      </c>
      <c r="B53" s="3" t="s">
        <v>1797</v>
      </c>
      <c r="C53" s="4">
        <f>SUM(C54:C56)</f>
        <v>130000</v>
      </c>
      <c r="D53" s="4">
        <f>SUM(D54:D56)</f>
        <v>14181.117</v>
      </c>
      <c r="E53" s="26">
        <f t="shared" si="4"/>
        <v>144181.117</v>
      </c>
      <c r="F53" s="31">
        <f t="shared" si="8"/>
        <v>0.3368835766341143</v>
      </c>
      <c r="G53" s="47">
        <f>SUM(G54:G56)</f>
        <v>0</v>
      </c>
      <c r="H53" s="4">
        <f>SUM(H54:H56)</f>
        <v>143156.835</v>
      </c>
      <c r="I53" s="31">
        <f t="shared" si="7"/>
        <v>99.28958658296425</v>
      </c>
      <c r="J53" s="47">
        <f>SUM(J54:J56)</f>
        <v>0</v>
      </c>
      <c r="K53" s="31">
        <f t="shared" si="3"/>
        <v>0</v>
      </c>
      <c r="L53" s="52">
        <f t="shared" si="5"/>
        <v>143156.835</v>
      </c>
      <c r="M53" s="31">
        <f t="shared" si="2"/>
        <v>99.28958658296425</v>
      </c>
      <c r="N53" s="54">
        <f t="shared" si="6"/>
        <v>1024.2820000000065</v>
      </c>
    </row>
    <row r="54" spans="1:14" ht="12.75">
      <c r="A54" s="14" t="s">
        <v>1798</v>
      </c>
      <c r="B54" s="3" t="s">
        <v>1799</v>
      </c>
      <c r="C54" s="3">
        <v>130000</v>
      </c>
      <c r="D54" s="3">
        <v>14181.117</v>
      </c>
      <c r="E54" s="26">
        <f t="shared" si="4"/>
        <v>144181.117</v>
      </c>
      <c r="F54" s="31">
        <f t="shared" si="8"/>
        <v>0.3368835766341143</v>
      </c>
      <c r="G54" s="33"/>
      <c r="H54" s="3">
        <v>143156.835</v>
      </c>
      <c r="I54" s="31">
        <f t="shared" si="7"/>
        <v>99.28958658296425</v>
      </c>
      <c r="J54" s="33">
        <v>0</v>
      </c>
      <c r="K54" s="31">
        <f t="shared" si="3"/>
        <v>0</v>
      </c>
      <c r="L54" s="52">
        <f t="shared" si="5"/>
        <v>143156.835</v>
      </c>
      <c r="M54" s="31">
        <f t="shared" si="2"/>
        <v>99.28958658296425</v>
      </c>
      <c r="N54" s="54">
        <f t="shared" si="6"/>
        <v>1024.2820000000065</v>
      </c>
    </row>
    <row r="55" spans="1:14" ht="12.75" hidden="1">
      <c r="A55" s="14" t="s">
        <v>1800</v>
      </c>
      <c r="B55" s="3" t="s">
        <v>1801</v>
      </c>
      <c r="C55" s="3"/>
      <c r="D55" s="3"/>
      <c r="E55" s="26">
        <f t="shared" si="4"/>
        <v>0</v>
      </c>
      <c r="F55" s="31">
        <f t="shared" si="8"/>
        <v>0</v>
      </c>
      <c r="G55" s="33"/>
      <c r="H55" s="3"/>
      <c r="I55" s="31">
        <f t="shared" si="7"/>
        <v>0</v>
      </c>
      <c r="J55" s="33"/>
      <c r="K55" s="31">
        <f t="shared" si="3"/>
        <v>0</v>
      </c>
      <c r="L55" s="52">
        <f t="shared" si="5"/>
        <v>0</v>
      </c>
      <c r="M55" s="31">
        <f t="shared" si="2"/>
        <v>0</v>
      </c>
      <c r="N55" s="54">
        <f t="shared" si="6"/>
        <v>0</v>
      </c>
    </row>
    <row r="56" spans="1:14" ht="12.75" hidden="1">
      <c r="A56" s="14" t="s">
        <v>1802</v>
      </c>
      <c r="B56" s="3" t="s">
        <v>1803</v>
      </c>
      <c r="C56" s="3"/>
      <c r="D56" s="3"/>
      <c r="E56" s="26">
        <f t="shared" si="4"/>
        <v>0</v>
      </c>
      <c r="F56" s="31">
        <f t="shared" si="8"/>
        <v>0</v>
      </c>
      <c r="G56" s="33"/>
      <c r="H56" s="3"/>
      <c r="I56" s="31">
        <f t="shared" si="7"/>
        <v>0</v>
      </c>
      <c r="J56" s="33"/>
      <c r="K56" s="31">
        <f t="shared" si="3"/>
        <v>0</v>
      </c>
      <c r="L56" s="52">
        <f t="shared" si="5"/>
        <v>0</v>
      </c>
      <c r="M56" s="31">
        <f t="shared" si="2"/>
        <v>0</v>
      </c>
      <c r="N56" s="54">
        <f t="shared" si="6"/>
        <v>0</v>
      </c>
    </row>
    <row r="57" spans="1:14" ht="12.75" hidden="1">
      <c r="A57" s="14" t="s">
        <v>1804</v>
      </c>
      <c r="B57" s="3" t="s">
        <v>1805</v>
      </c>
      <c r="C57" s="3"/>
      <c r="D57" s="3"/>
      <c r="E57" s="26">
        <f t="shared" si="4"/>
        <v>0</v>
      </c>
      <c r="F57" s="31">
        <f t="shared" si="8"/>
        <v>0</v>
      </c>
      <c r="G57" s="33"/>
      <c r="H57" s="3"/>
      <c r="I57" s="31">
        <f t="shared" si="7"/>
        <v>0</v>
      </c>
      <c r="J57" s="33"/>
      <c r="K57" s="31">
        <f t="shared" si="3"/>
        <v>0</v>
      </c>
      <c r="L57" s="52">
        <f t="shared" si="5"/>
        <v>0</v>
      </c>
      <c r="M57" s="31">
        <f t="shared" si="2"/>
        <v>0</v>
      </c>
      <c r="N57" s="54">
        <f t="shared" si="6"/>
        <v>0</v>
      </c>
    </row>
    <row r="58" spans="1:14" ht="12.75">
      <c r="A58" s="14" t="s">
        <v>1806</v>
      </c>
      <c r="B58" s="3" t="s">
        <v>1807</v>
      </c>
      <c r="C58" s="3">
        <v>310000</v>
      </c>
      <c r="D58" s="3">
        <v>80000</v>
      </c>
      <c r="E58" s="26">
        <f t="shared" si="4"/>
        <v>390000</v>
      </c>
      <c r="F58" s="31">
        <f t="shared" si="8"/>
        <v>0.9112468929430236</v>
      </c>
      <c r="G58" s="33"/>
      <c r="H58" s="3">
        <v>373818.773</v>
      </c>
      <c r="I58" s="31">
        <f t="shared" si="7"/>
        <v>95.85096743589743</v>
      </c>
      <c r="J58" s="33"/>
      <c r="K58" s="31">
        <f t="shared" si="3"/>
        <v>0</v>
      </c>
      <c r="L58" s="52">
        <f t="shared" si="5"/>
        <v>373818.773</v>
      </c>
      <c r="M58" s="31">
        <f t="shared" si="2"/>
        <v>95.85096743589743</v>
      </c>
      <c r="N58" s="54">
        <f t="shared" si="6"/>
        <v>16181.227000000014</v>
      </c>
    </row>
    <row r="59" spans="1:14" ht="12.75">
      <c r="A59" s="14" t="s">
        <v>1808</v>
      </c>
      <c r="B59" s="3" t="s">
        <v>267</v>
      </c>
      <c r="C59" s="3">
        <v>10000</v>
      </c>
      <c r="D59" s="3">
        <v>20000</v>
      </c>
      <c r="E59" s="26">
        <f t="shared" si="4"/>
        <v>30000</v>
      </c>
      <c r="F59" s="31">
        <f t="shared" si="8"/>
        <v>0.07009591484177104</v>
      </c>
      <c r="G59" s="33"/>
      <c r="H59" s="3">
        <v>23515.6</v>
      </c>
      <c r="I59" s="31">
        <f t="shared" si="7"/>
        <v>78.38533333333334</v>
      </c>
      <c r="J59" s="33">
        <f>29515.6-23515.6</f>
        <v>6000</v>
      </c>
      <c r="K59" s="31">
        <f t="shared" si="3"/>
        <v>20</v>
      </c>
      <c r="L59" s="52">
        <f t="shared" si="5"/>
        <v>29515.6</v>
      </c>
      <c r="M59" s="31">
        <f t="shared" si="2"/>
        <v>98.38533333333332</v>
      </c>
      <c r="N59" s="54">
        <f t="shared" si="6"/>
        <v>484.40000000000146</v>
      </c>
    </row>
    <row r="60" spans="1:14" ht="12.75">
      <c r="A60" s="14" t="s">
        <v>268</v>
      </c>
      <c r="B60" s="3" t="s">
        <v>269</v>
      </c>
      <c r="C60" s="3">
        <v>19000</v>
      </c>
      <c r="D60" s="3">
        <v>94000</v>
      </c>
      <c r="E60" s="26">
        <f t="shared" si="4"/>
        <v>113000</v>
      </c>
      <c r="F60" s="31">
        <f t="shared" si="8"/>
        <v>0.26402794590400425</v>
      </c>
      <c r="G60" s="33"/>
      <c r="H60" s="3">
        <v>84537</v>
      </c>
      <c r="I60" s="31">
        <f t="shared" si="7"/>
        <v>74.81150442477876</v>
      </c>
      <c r="J60" s="33">
        <f>110537-84537</f>
        <v>26000</v>
      </c>
      <c r="K60" s="31">
        <f t="shared" si="3"/>
        <v>23.008849557522122</v>
      </c>
      <c r="L60" s="52">
        <f t="shared" si="5"/>
        <v>110537</v>
      </c>
      <c r="M60" s="31">
        <f t="shared" si="2"/>
        <v>97.82035398230089</v>
      </c>
      <c r="N60" s="54">
        <f t="shared" si="6"/>
        <v>2463</v>
      </c>
    </row>
    <row r="61" spans="1:14" ht="12.75">
      <c r="A61" s="14" t="s">
        <v>270</v>
      </c>
      <c r="B61" s="3" t="s">
        <v>271</v>
      </c>
      <c r="C61" s="3">
        <v>20000</v>
      </c>
      <c r="D61" s="3">
        <v>207000</v>
      </c>
      <c r="E61" s="26">
        <f t="shared" si="4"/>
        <v>227000</v>
      </c>
      <c r="F61" s="31">
        <f t="shared" si="8"/>
        <v>0.5303924223027343</v>
      </c>
      <c r="G61" s="33"/>
      <c r="H61" s="3">
        <v>46440.762</v>
      </c>
      <c r="I61" s="31">
        <f t="shared" si="7"/>
        <v>20.458485462555068</v>
      </c>
      <c r="J61" s="33">
        <f>220436.698-46440.762</f>
        <v>173995.936</v>
      </c>
      <c r="K61" s="31">
        <f t="shared" si="3"/>
        <v>76.65019207048458</v>
      </c>
      <c r="L61" s="52">
        <f t="shared" si="5"/>
        <v>220436.69799999997</v>
      </c>
      <c r="M61" s="31">
        <f t="shared" si="2"/>
        <v>97.10867753303964</v>
      </c>
      <c r="N61" s="54">
        <f t="shared" si="6"/>
        <v>6563.302000000025</v>
      </c>
    </row>
    <row r="62" spans="1:14" ht="12.75">
      <c r="A62" s="14" t="s">
        <v>272</v>
      </c>
      <c r="B62" s="3" t="s">
        <v>273</v>
      </c>
      <c r="C62" s="3">
        <v>10732.806</v>
      </c>
      <c r="D62" s="3">
        <v>-8372.806</v>
      </c>
      <c r="E62" s="26">
        <f t="shared" si="4"/>
        <v>2360</v>
      </c>
      <c r="F62" s="31">
        <f t="shared" si="8"/>
        <v>0.005514211967552656</v>
      </c>
      <c r="G62" s="33"/>
      <c r="H62" s="3">
        <v>1479.44</v>
      </c>
      <c r="I62" s="31">
        <f t="shared" si="7"/>
        <v>62.68813559322034</v>
      </c>
      <c r="J62" s="33">
        <v>0</v>
      </c>
      <c r="K62" s="31">
        <f t="shared" si="3"/>
        <v>0</v>
      </c>
      <c r="L62" s="52">
        <f t="shared" si="5"/>
        <v>1479.44</v>
      </c>
      <c r="M62" s="31">
        <f t="shared" si="2"/>
        <v>62.68813559322034</v>
      </c>
      <c r="N62" s="54">
        <f t="shared" si="6"/>
        <v>880.56</v>
      </c>
    </row>
    <row r="63" spans="1:14" ht="12.75" hidden="1">
      <c r="A63" s="14" t="s">
        <v>274</v>
      </c>
      <c r="B63" s="3" t="s">
        <v>275</v>
      </c>
      <c r="C63" s="3"/>
      <c r="D63" s="3"/>
      <c r="E63" s="26">
        <f t="shared" si="4"/>
        <v>0</v>
      </c>
      <c r="F63" s="31">
        <f t="shared" si="8"/>
        <v>0</v>
      </c>
      <c r="G63" s="33"/>
      <c r="H63" s="3"/>
      <c r="I63" s="31">
        <f t="shared" si="7"/>
        <v>0</v>
      </c>
      <c r="J63" s="33"/>
      <c r="K63" s="31">
        <f t="shared" si="3"/>
        <v>0</v>
      </c>
      <c r="L63" s="52">
        <f t="shared" si="5"/>
        <v>0</v>
      </c>
      <c r="M63" s="31">
        <f t="shared" si="2"/>
        <v>0</v>
      </c>
      <c r="N63" s="54">
        <f t="shared" si="6"/>
        <v>0</v>
      </c>
    </row>
    <row r="64" spans="1:14" ht="12.75">
      <c r="A64" s="14" t="s">
        <v>276</v>
      </c>
      <c r="B64" s="3" t="s">
        <v>277</v>
      </c>
      <c r="C64" s="3">
        <v>22521.062</v>
      </c>
      <c r="D64" s="3">
        <v>-11629.676</v>
      </c>
      <c r="E64" s="26">
        <f t="shared" si="4"/>
        <v>10891.386000000002</v>
      </c>
      <c r="F64" s="31">
        <f t="shared" si="8"/>
        <v>0.02544805551882859</v>
      </c>
      <c r="G64" s="33"/>
      <c r="H64" s="3">
        <v>4145.306</v>
      </c>
      <c r="I64" s="31">
        <f t="shared" si="7"/>
        <v>38.06040847326501</v>
      </c>
      <c r="J64" s="33">
        <f>10798.782-4145.306</f>
        <v>6653.476</v>
      </c>
      <c r="K64" s="31">
        <f t="shared" si="3"/>
        <v>61.0893416136385</v>
      </c>
      <c r="L64" s="52">
        <f t="shared" si="5"/>
        <v>10798.782</v>
      </c>
      <c r="M64" s="31">
        <f t="shared" si="2"/>
        <v>99.14975008690351</v>
      </c>
      <c r="N64" s="54">
        <f t="shared" si="6"/>
        <v>92.604000000003</v>
      </c>
    </row>
    <row r="65" spans="1:14" ht="12.75" hidden="1">
      <c r="A65" s="14" t="s">
        <v>278</v>
      </c>
      <c r="B65" s="3" t="s">
        <v>279</v>
      </c>
      <c r="C65" s="4">
        <f>SUM(C66:C68)</f>
        <v>0</v>
      </c>
      <c r="D65" s="4">
        <f>SUM(D66:D68)</f>
        <v>0</v>
      </c>
      <c r="E65" s="26">
        <f t="shared" si="4"/>
        <v>0</v>
      </c>
      <c r="F65" s="31">
        <f t="shared" si="8"/>
        <v>0</v>
      </c>
      <c r="G65" s="47">
        <f>SUM(G66:G68)</f>
        <v>0</v>
      </c>
      <c r="H65" s="4">
        <f>SUM(H66:H68)</f>
        <v>0</v>
      </c>
      <c r="I65" s="31">
        <f t="shared" si="7"/>
        <v>0</v>
      </c>
      <c r="J65" s="47">
        <f>SUM(J66:J68)</f>
        <v>0</v>
      </c>
      <c r="K65" s="31">
        <f t="shared" si="3"/>
        <v>0</v>
      </c>
      <c r="L65" s="52">
        <f t="shared" si="5"/>
        <v>0</v>
      </c>
      <c r="M65" s="31">
        <f t="shared" si="2"/>
        <v>0</v>
      </c>
      <c r="N65" s="54">
        <f t="shared" si="6"/>
        <v>0</v>
      </c>
    </row>
    <row r="66" spans="1:14" ht="12.75" hidden="1">
      <c r="A66" s="14" t="s">
        <v>280</v>
      </c>
      <c r="B66" s="3" t="s">
        <v>281</v>
      </c>
      <c r="C66" s="3"/>
      <c r="D66" s="3"/>
      <c r="E66" s="26">
        <f t="shared" si="4"/>
        <v>0</v>
      </c>
      <c r="F66" s="31">
        <f t="shared" si="8"/>
        <v>0</v>
      </c>
      <c r="G66" s="33"/>
      <c r="H66" s="3"/>
      <c r="I66" s="31">
        <f t="shared" si="7"/>
        <v>0</v>
      </c>
      <c r="J66" s="33"/>
      <c r="K66" s="31">
        <f t="shared" si="3"/>
        <v>0</v>
      </c>
      <c r="L66" s="52">
        <f t="shared" si="5"/>
        <v>0</v>
      </c>
      <c r="M66" s="31">
        <f t="shared" si="2"/>
        <v>0</v>
      </c>
      <c r="N66" s="54">
        <f t="shared" si="6"/>
        <v>0</v>
      </c>
    </row>
    <row r="67" spans="1:14" ht="12.75" hidden="1">
      <c r="A67" s="14" t="s">
        <v>282</v>
      </c>
      <c r="B67" s="3" t="s">
        <v>283</v>
      </c>
      <c r="C67" s="3"/>
      <c r="D67" s="3"/>
      <c r="E67" s="26">
        <f t="shared" si="4"/>
        <v>0</v>
      </c>
      <c r="F67" s="31">
        <f t="shared" si="8"/>
        <v>0</v>
      </c>
      <c r="G67" s="33"/>
      <c r="H67" s="3"/>
      <c r="I67" s="31">
        <f t="shared" si="7"/>
        <v>0</v>
      </c>
      <c r="J67" s="33"/>
      <c r="K67" s="31">
        <f t="shared" si="3"/>
        <v>0</v>
      </c>
      <c r="L67" s="52">
        <f t="shared" si="5"/>
        <v>0</v>
      </c>
      <c r="M67" s="31">
        <f t="shared" si="2"/>
        <v>0</v>
      </c>
      <c r="N67" s="54">
        <f t="shared" si="6"/>
        <v>0</v>
      </c>
    </row>
    <row r="68" spans="1:14" ht="12.75" hidden="1">
      <c r="A68" s="14" t="s">
        <v>284</v>
      </c>
      <c r="B68" s="3" t="s">
        <v>285</v>
      </c>
      <c r="C68" s="3"/>
      <c r="D68" s="3"/>
      <c r="E68" s="26">
        <f t="shared" si="4"/>
        <v>0</v>
      </c>
      <c r="F68" s="31">
        <f t="shared" si="8"/>
        <v>0</v>
      </c>
      <c r="G68" s="33"/>
      <c r="H68" s="3"/>
      <c r="I68" s="31">
        <f t="shared" si="7"/>
        <v>0</v>
      </c>
      <c r="J68" s="33"/>
      <c r="K68" s="31">
        <f t="shared" si="3"/>
        <v>0</v>
      </c>
      <c r="L68" s="52">
        <f t="shared" si="5"/>
        <v>0</v>
      </c>
      <c r="M68" s="31">
        <f t="shared" si="2"/>
        <v>0</v>
      </c>
      <c r="N68" s="54">
        <f t="shared" si="6"/>
        <v>0</v>
      </c>
    </row>
    <row r="69" spans="1:14" ht="12.75" hidden="1">
      <c r="A69" s="15">
        <v>3110222</v>
      </c>
      <c r="B69" s="4" t="s">
        <v>286</v>
      </c>
      <c r="C69" s="3"/>
      <c r="D69" s="3"/>
      <c r="E69" s="26">
        <f t="shared" si="4"/>
        <v>0</v>
      </c>
      <c r="F69" s="31">
        <f t="shared" si="8"/>
        <v>0</v>
      </c>
      <c r="G69" s="33"/>
      <c r="H69" s="3"/>
      <c r="I69" s="31">
        <f t="shared" si="7"/>
        <v>0</v>
      </c>
      <c r="J69" s="33"/>
      <c r="K69" s="31">
        <f t="shared" si="3"/>
        <v>0</v>
      </c>
      <c r="L69" s="52">
        <f t="shared" si="5"/>
        <v>0</v>
      </c>
      <c r="M69" s="31">
        <f t="shared" si="2"/>
        <v>0</v>
      </c>
      <c r="N69" s="54">
        <f t="shared" si="6"/>
        <v>0</v>
      </c>
    </row>
    <row r="70" spans="1:14" ht="12.75">
      <c r="A70" s="15">
        <v>3110224</v>
      </c>
      <c r="B70" s="4" t="s">
        <v>287</v>
      </c>
      <c r="C70" s="3"/>
      <c r="D70" s="3">
        <v>14000</v>
      </c>
      <c r="E70" s="26">
        <f t="shared" si="4"/>
        <v>14000</v>
      </c>
      <c r="F70" s="31">
        <f t="shared" si="8"/>
        <v>0.032711426926159824</v>
      </c>
      <c r="G70" s="33"/>
      <c r="H70" s="3">
        <v>13524.395</v>
      </c>
      <c r="I70" s="31">
        <f t="shared" si="7"/>
        <v>96.60282142857143</v>
      </c>
      <c r="J70" s="33">
        <v>0</v>
      </c>
      <c r="K70" s="31">
        <f t="shared" si="3"/>
        <v>0</v>
      </c>
      <c r="L70" s="52">
        <f t="shared" si="5"/>
        <v>13524.395</v>
      </c>
      <c r="M70" s="31">
        <f t="shared" si="2"/>
        <v>96.60282142857143</v>
      </c>
      <c r="N70" s="54">
        <f t="shared" si="6"/>
        <v>475.60499999999956</v>
      </c>
    </row>
    <row r="71" spans="1:14" ht="12.75" hidden="1">
      <c r="A71" s="15">
        <v>3110226</v>
      </c>
      <c r="B71" s="4" t="s">
        <v>288</v>
      </c>
      <c r="C71" s="3"/>
      <c r="D71" s="3"/>
      <c r="E71" s="26">
        <f t="shared" si="4"/>
        <v>0</v>
      </c>
      <c r="F71" s="31">
        <f aca="true" t="shared" si="9" ref="F71:F134">IF(OR(E71=0,E$1142=0),0,E71/E$1142)*100</f>
        <v>0</v>
      </c>
      <c r="G71" s="33"/>
      <c r="H71" s="3"/>
      <c r="I71" s="31">
        <f t="shared" si="7"/>
        <v>0</v>
      </c>
      <c r="J71" s="33"/>
      <c r="K71" s="31">
        <f t="shared" si="3"/>
        <v>0</v>
      </c>
      <c r="L71" s="52">
        <f t="shared" si="5"/>
        <v>0</v>
      </c>
      <c r="M71" s="31">
        <f t="shared" si="2"/>
        <v>0</v>
      </c>
      <c r="N71" s="54">
        <f t="shared" si="6"/>
        <v>0</v>
      </c>
    </row>
    <row r="72" spans="1:14" ht="12.75" hidden="1">
      <c r="A72" s="15">
        <v>3110227</v>
      </c>
      <c r="B72" s="4" t="s">
        <v>289</v>
      </c>
      <c r="C72" s="3"/>
      <c r="D72" s="3"/>
      <c r="E72" s="26">
        <f t="shared" si="4"/>
        <v>0</v>
      </c>
      <c r="F72" s="31">
        <f t="shared" si="9"/>
        <v>0</v>
      </c>
      <c r="G72" s="33"/>
      <c r="H72" s="3"/>
      <c r="I72" s="31">
        <f t="shared" si="7"/>
        <v>0</v>
      </c>
      <c r="J72" s="33"/>
      <c r="K72" s="31">
        <f t="shared" si="3"/>
        <v>0</v>
      </c>
      <c r="L72" s="52">
        <f t="shared" si="5"/>
        <v>0</v>
      </c>
      <c r="M72" s="31">
        <f aca="true" t="shared" si="10" ref="M72:M135">IF(OR(L72=0,E72=0),0,L72/E72)*100</f>
        <v>0</v>
      </c>
      <c r="N72" s="54">
        <f t="shared" si="6"/>
        <v>0</v>
      </c>
    </row>
    <row r="73" spans="1:14" ht="12.75">
      <c r="A73" s="14" t="s">
        <v>290</v>
      </c>
      <c r="B73" s="3" t="s">
        <v>291</v>
      </c>
      <c r="C73" s="3">
        <v>5000</v>
      </c>
      <c r="D73" s="3">
        <v>10000</v>
      </c>
      <c r="E73" s="26">
        <f t="shared" si="4"/>
        <v>15000</v>
      </c>
      <c r="F73" s="31">
        <f t="shared" si="9"/>
        <v>0.03504795742088552</v>
      </c>
      <c r="G73" s="33"/>
      <c r="H73" s="3">
        <v>10907.005</v>
      </c>
      <c r="I73" s="31">
        <f t="shared" si="7"/>
        <v>72.71336666666666</v>
      </c>
      <c r="J73" s="33">
        <v>0</v>
      </c>
      <c r="K73" s="31">
        <f aca="true" t="shared" si="11" ref="K73:K136">IF(OR(J73=0,E73=0),0,J73/E73)*100</f>
        <v>0</v>
      </c>
      <c r="L73" s="52">
        <f t="shared" si="5"/>
        <v>10907.005</v>
      </c>
      <c r="M73" s="31">
        <f t="shared" si="10"/>
        <v>72.71336666666666</v>
      </c>
      <c r="N73" s="54">
        <f t="shared" si="6"/>
        <v>4092.995000000001</v>
      </c>
    </row>
    <row r="74" spans="1:14" ht="12.75">
      <c r="A74" s="13" t="s">
        <v>292</v>
      </c>
      <c r="B74" s="2" t="s">
        <v>293</v>
      </c>
      <c r="C74" s="2">
        <f>SUM(C75:C90)-C76-C82</f>
        <v>8929657.534999998</v>
      </c>
      <c r="D74" s="2">
        <f>SUM(D75:D90)-D76-D82</f>
        <v>-115700</v>
      </c>
      <c r="E74" s="25">
        <f t="shared" si="4"/>
        <v>8813957.534999998</v>
      </c>
      <c r="F74" s="30">
        <f t="shared" si="9"/>
        <v>20.59408055974487</v>
      </c>
      <c r="G74" s="32">
        <f>SUM(G75:G90)-G76-G82</f>
        <v>0</v>
      </c>
      <c r="H74" s="2">
        <f>SUM(H75:H90)-H76-H82</f>
        <v>7777674.5709999995</v>
      </c>
      <c r="I74" s="30">
        <f t="shared" si="7"/>
        <v>88.24270527870203</v>
      </c>
      <c r="J74" s="32">
        <f>SUM(J75:J90)-J76-J82</f>
        <v>939844.251</v>
      </c>
      <c r="K74" s="30">
        <f t="shared" si="11"/>
        <v>10.663135683010756</v>
      </c>
      <c r="L74" s="32">
        <f t="shared" si="5"/>
        <v>8717518.821999999</v>
      </c>
      <c r="M74" s="30">
        <f t="shared" si="10"/>
        <v>98.90584096171278</v>
      </c>
      <c r="N74" s="27">
        <f t="shared" si="6"/>
        <v>96438.71299999952</v>
      </c>
    </row>
    <row r="75" spans="1:14" ht="12.75">
      <c r="A75" s="14" t="s">
        <v>294</v>
      </c>
      <c r="B75" s="3" t="s">
        <v>295</v>
      </c>
      <c r="C75" s="3">
        <v>1020255.517</v>
      </c>
      <c r="D75" s="3">
        <v>31000</v>
      </c>
      <c r="E75" s="26">
        <f aca="true" t="shared" si="12" ref="E75:E138">SUM(C75:D75)</f>
        <v>1051255.517</v>
      </c>
      <c r="F75" s="31">
        <f t="shared" si="9"/>
        <v>2.456290573219133</v>
      </c>
      <c r="G75" s="33"/>
      <c r="H75" s="3">
        <v>1031644.314</v>
      </c>
      <c r="I75" s="31">
        <f t="shared" si="7"/>
        <v>98.13449701971932</v>
      </c>
      <c r="J75" s="33"/>
      <c r="K75" s="31">
        <f t="shared" si="11"/>
        <v>0</v>
      </c>
      <c r="L75" s="52">
        <f aca="true" t="shared" si="13" ref="L75:L138">SUM(J75++H75)</f>
        <v>1031644.314</v>
      </c>
      <c r="M75" s="31">
        <f t="shared" si="10"/>
        <v>98.13449701971932</v>
      </c>
      <c r="N75" s="54">
        <f aca="true" t="shared" si="14" ref="N75:N138">SUM(E75-L75)</f>
        <v>19611.20299999998</v>
      </c>
    </row>
    <row r="76" spans="1:14" ht="12.75">
      <c r="A76" s="14" t="s">
        <v>296</v>
      </c>
      <c r="B76" s="3" t="s">
        <v>297</v>
      </c>
      <c r="C76" s="4">
        <f>SUM(C77:C80)</f>
        <v>2724994.8</v>
      </c>
      <c r="D76" s="4">
        <f>SUM(D77:D80)</f>
        <v>26100</v>
      </c>
      <c r="E76" s="26">
        <f t="shared" si="12"/>
        <v>2751094.8</v>
      </c>
      <c r="F76" s="31">
        <f t="shared" si="9"/>
        <v>6.428016894081305</v>
      </c>
      <c r="G76" s="47">
        <f>SUM(G77:G80)</f>
        <v>0</v>
      </c>
      <c r="H76" s="4">
        <f>SUM(H77:H80)</f>
        <v>1803454.4419999998</v>
      </c>
      <c r="I76" s="31">
        <f t="shared" si="7"/>
        <v>65.55406385850462</v>
      </c>
      <c r="J76" s="47">
        <f>SUM(J77:J80)</f>
        <v>939844.251</v>
      </c>
      <c r="K76" s="31">
        <f t="shared" si="11"/>
        <v>34.162554158439036</v>
      </c>
      <c r="L76" s="52">
        <f t="shared" si="13"/>
        <v>2743298.693</v>
      </c>
      <c r="M76" s="31">
        <f t="shared" si="10"/>
        <v>99.71661801694366</v>
      </c>
      <c r="N76" s="54">
        <f t="shared" si="14"/>
        <v>7796.1069999998435</v>
      </c>
    </row>
    <row r="77" spans="1:14" ht="12.75">
      <c r="A77" s="14" t="s">
        <v>298</v>
      </c>
      <c r="B77" s="3" t="s">
        <v>299</v>
      </c>
      <c r="C77" s="3">
        <v>1478227.828</v>
      </c>
      <c r="D77" s="3">
        <v>-19000</v>
      </c>
      <c r="E77" s="26">
        <f t="shared" si="12"/>
        <v>1459227.828</v>
      </c>
      <c r="F77" s="31">
        <f t="shared" si="9"/>
        <v>3.4095303188743507</v>
      </c>
      <c r="G77" s="33"/>
      <c r="H77" s="3">
        <v>1451800.896</v>
      </c>
      <c r="I77" s="31">
        <f t="shared" si="7"/>
        <v>99.49103684445359</v>
      </c>
      <c r="J77" s="33"/>
      <c r="K77" s="31">
        <f t="shared" si="11"/>
        <v>0</v>
      </c>
      <c r="L77" s="52">
        <f t="shared" si="13"/>
        <v>1451800.896</v>
      </c>
      <c r="M77" s="31">
        <f t="shared" si="10"/>
        <v>99.49103684445359</v>
      </c>
      <c r="N77" s="54">
        <f t="shared" si="14"/>
        <v>7426.93200000003</v>
      </c>
    </row>
    <row r="78" spans="1:14" ht="12.75">
      <c r="A78" s="14" t="s">
        <v>300</v>
      </c>
      <c r="B78" s="3" t="s">
        <v>301</v>
      </c>
      <c r="C78" s="3">
        <v>1217275.106</v>
      </c>
      <c r="D78" s="3">
        <v>48100</v>
      </c>
      <c r="E78" s="26">
        <f t="shared" si="12"/>
        <v>1265375.106</v>
      </c>
      <c r="F78" s="31">
        <f t="shared" si="9"/>
        <v>2.956587522435767</v>
      </c>
      <c r="G78" s="33"/>
      <c r="H78" s="3">
        <v>325355.833</v>
      </c>
      <c r="I78" s="31">
        <f t="shared" si="7"/>
        <v>25.71220434614746</v>
      </c>
      <c r="J78" s="33">
        <f>1265200.084-H78</f>
        <v>939844.251</v>
      </c>
      <c r="K78" s="31">
        <f t="shared" si="11"/>
        <v>74.27396402407179</v>
      </c>
      <c r="L78" s="52">
        <f t="shared" si="13"/>
        <v>1265200.084</v>
      </c>
      <c r="M78" s="31">
        <f t="shared" si="10"/>
        <v>99.98616837021923</v>
      </c>
      <c r="N78" s="54">
        <f t="shared" si="14"/>
        <v>175.0219999998808</v>
      </c>
    </row>
    <row r="79" spans="1:14" ht="12.75" hidden="1">
      <c r="A79" s="14" t="s">
        <v>302</v>
      </c>
      <c r="B79" s="3" t="s">
        <v>303</v>
      </c>
      <c r="C79" s="3"/>
      <c r="D79" s="3">
        <v>0</v>
      </c>
      <c r="E79" s="26">
        <f t="shared" si="12"/>
        <v>0</v>
      </c>
      <c r="F79" s="31">
        <f t="shared" si="9"/>
        <v>0</v>
      </c>
      <c r="G79" s="33"/>
      <c r="H79" s="3"/>
      <c r="I79" s="31">
        <f t="shared" si="7"/>
        <v>0</v>
      </c>
      <c r="J79" s="33"/>
      <c r="K79" s="31">
        <f t="shared" si="11"/>
        <v>0</v>
      </c>
      <c r="L79" s="52">
        <f t="shared" si="13"/>
        <v>0</v>
      </c>
      <c r="M79" s="31">
        <f t="shared" si="10"/>
        <v>0</v>
      </c>
      <c r="N79" s="54">
        <f t="shared" si="14"/>
        <v>0</v>
      </c>
    </row>
    <row r="80" spans="1:14" ht="12.75">
      <c r="A80" s="14" t="s">
        <v>304</v>
      </c>
      <c r="B80" s="3" t="s">
        <v>305</v>
      </c>
      <c r="C80" s="3">
        <v>29491.866</v>
      </c>
      <c r="D80" s="3">
        <v>-3000</v>
      </c>
      <c r="E80" s="26">
        <f t="shared" si="12"/>
        <v>26491.866</v>
      </c>
      <c r="F80" s="31">
        <f t="shared" si="9"/>
        <v>0.061899052771187</v>
      </c>
      <c r="G80" s="33"/>
      <c r="H80" s="3">
        <v>26297.713</v>
      </c>
      <c r="I80" s="31">
        <f t="shared" si="7"/>
        <v>99.26712221781582</v>
      </c>
      <c r="J80" s="33"/>
      <c r="K80" s="31">
        <f t="shared" si="11"/>
        <v>0</v>
      </c>
      <c r="L80" s="52">
        <f t="shared" si="13"/>
        <v>26297.713</v>
      </c>
      <c r="M80" s="31">
        <f t="shared" si="10"/>
        <v>99.26712221781582</v>
      </c>
      <c r="N80" s="54">
        <f t="shared" si="14"/>
        <v>194.15300000000207</v>
      </c>
    </row>
    <row r="81" spans="1:14" ht="12.75">
      <c r="A81" s="14" t="s">
        <v>306</v>
      </c>
      <c r="B81" s="3" t="s">
        <v>307</v>
      </c>
      <c r="C81" s="3">
        <v>127531.94</v>
      </c>
      <c r="D81" s="3">
        <v>4000</v>
      </c>
      <c r="E81" s="26">
        <f t="shared" si="12"/>
        <v>131531.94</v>
      </c>
      <c r="F81" s="31">
        <f t="shared" si="9"/>
        <v>0.30732838884043134</v>
      </c>
      <c r="G81" s="33"/>
      <c r="H81" s="3">
        <v>128955.538</v>
      </c>
      <c r="I81" s="31">
        <f t="shared" si="7"/>
        <v>98.04123469934375</v>
      </c>
      <c r="J81" s="33"/>
      <c r="K81" s="31">
        <f t="shared" si="11"/>
        <v>0</v>
      </c>
      <c r="L81" s="52">
        <f t="shared" si="13"/>
        <v>128955.538</v>
      </c>
      <c r="M81" s="31">
        <f t="shared" si="10"/>
        <v>98.04123469934375</v>
      </c>
      <c r="N81" s="54">
        <f t="shared" si="14"/>
        <v>2576.402000000002</v>
      </c>
    </row>
    <row r="82" spans="1:14" ht="12.75">
      <c r="A82" s="14" t="s">
        <v>308</v>
      </c>
      <c r="B82" s="3" t="s">
        <v>309</v>
      </c>
      <c r="C82" s="4">
        <f>SUM(C83:C85)</f>
        <v>4164151.7009999994</v>
      </c>
      <c r="D82" s="4">
        <f>SUM(D83:D85)</f>
        <v>-203800</v>
      </c>
      <c r="E82" s="26">
        <f t="shared" si="12"/>
        <v>3960351.7009999994</v>
      </c>
      <c r="F82" s="31">
        <f t="shared" si="9"/>
        <v>9.253482519225303</v>
      </c>
      <c r="G82" s="47">
        <f>SUM(G83:G85)</f>
        <v>0</v>
      </c>
      <c r="H82" s="4">
        <f>SUM(H83:H85)</f>
        <v>3910989.1900000004</v>
      </c>
      <c r="I82" s="31">
        <f t="shared" si="7"/>
        <v>98.75358264298762</v>
      </c>
      <c r="J82" s="47">
        <f>SUM(J83:J85)</f>
        <v>0</v>
      </c>
      <c r="K82" s="31">
        <f t="shared" si="11"/>
        <v>0</v>
      </c>
      <c r="L82" s="52">
        <f t="shared" si="13"/>
        <v>3910989.1900000004</v>
      </c>
      <c r="M82" s="31">
        <f t="shared" si="10"/>
        <v>98.75358264298762</v>
      </c>
      <c r="N82" s="54">
        <f t="shared" si="14"/>
        <v>49362.51099999901</v>
      </c>
    </row>
    <row r="83" spans="1:14" ht="12.75">
      <c r="A83" s="14" t="s">
        <v>310</v>
      </c>
      <c r="B83" s="3" t="s">
        <v>311</v>
      </c>
      <c r="C83" s="3">
        <v>2111932.499</v>
      </c>
      <c r="D83" s="3">
        <v>-13000</v>
      </c>
      <c r="E83" s="26">
        <f t="shared" si="12"/>
        <v>2098932.499</v>
      </c>
      <c r="F83" s="31">
        <f t="shared" si="9"/>
        <v>4.904219790284323</v>
      </c>
      <c r="G83" s="33"/>
      <c r="H83" s="3">
        <v>2062622.693</v>
      </c>
      <c r="I83" s="31">
        <f t="shared" si="7"/>
        <v>98.27008224336423</v>
      </c>
      <c r="J83" s="33"/>
      <c r="K83" s="31">
        <f t="shared" si="11"/>
        <v>0</v>
      </c>
      <c r="L83" s="52">
        <f t="shared" si="13"/>
        <v>2062622.693</v>
      </c>
      <c r="M83" s="31">
        <f t="shared" si="10"/>
        <v>98.27008224336423</v>
      </c>
      <c r="N83" s="54">
        <f t="shared" si="14"/>
        <v>36309.805999999866</v>
      </c>
    </row>
    <row r="84" spans="1:14" ht="12.75">
      <c r="A84" s="14" t="s">
        <v>312</v>
      </c>
      <c r="B84" s="3" t="s">
        <v>313</v>
      </c>
      <c r="C84" s="3">
        <v>1672274.714</v>
      </c>
      <c r="D84" s="3">
        <v>-131800</v>
      </c>
      <c r="E84" s="26">
        <f t="shared" si="12"/>
        <v>1540474.714</v>
      </c>
      <c r="F84" s="31">
        <f t="shared" si="9"/>
        <v>3.599366145614854</v>
      </c>
      <c r="G84" s="33"/>
      <c r="H84" s="3">
        <v>1527441.394</v>
      </c>
      <c r="I84" s="31">
        <f t="shared" si="7"/>
        <v>99.15394132201251</v>
      </c>
      <c r="J84" s="33"/>
      <c r="K84" s="31">
        <f t="shared" si="11"/>
        <v>0</v>
      </c>
      <c r="L84" s="52">
        <f t="shared" si="13"/>
        <v>1527441.394</v>
      </c>
      <c r="M84" s="31">
        <f t="shared" si="10"/>
        <v>99.15394132201251</v>
      </c>
      <c r="N84" s="54">
        <f t="shared" si="14"/>
        <v>13033.319999999832</v>
      </c>
    </row>
    <row r="85" spans="1:14" ht="12.75">
      <c r="A85" s="14" t="s">
        <v>314</v>
      </c>
      <c r="B85" s="3" t="s">
        <v>315</v>
      </c>
      <c r="C85" s="3">
        <v>379944.488</v>
      </c>
      <c r="D85" s="3">
        <v>-59000</v>
      </c>
      <c r="E85" s="26">
        <f t="shared" si="12"/>
        <v>320944.488</v>
      </c>
      <c r="F85" s="31">
        <f t="shared" si="9"/>
        <v>0.7498965833261271</v>
      </c>
      <c r="G85" s="33"/>
      <c r="H85" s="3">
        <v>320925.103</v>
      </c>
      <c r="I85" s="31">
        <f t="shared" si="7"/>
        <v>99.9939600146677</v>
      </c>
      <c r="J85" s="33"/>
      <c r="K85" s="31">
        <f t="shared" si="11"/>
        <v>0</v>
      </c>
      <c r="L85" s="52">
        <f t="shared" si="13"/>
        <v>320925.103</v>
      </c>
      <c r="M85" s="31">
        <f t="shared" si="10"/>
        <v>99.9939600146677</v>
      </c>
      <c r="N85" s="54">
        <f t="shared" si="14"/>
        <v>19.385000000009313</v>
      </c>
    </row>
    <row r="86" spans="1:14" ht="12.75">
      <c r="A86" s="14" t="s">
        <v>316</v>
      </c>
      <c r="B86" s="3" t="s">
        <v>317</v>
      </c>
      <c r="C86" s="3">
        <v>765191.637</v>
      </c>
      <c r="D86" s="3">
        <v>23000</v>
      </c>
      <c r="E86" s="26">
        <f t="shared" si="12"/>
        <v>788191.637</v>
      </c>
      <c r="F86" s="31">
        <f t="shared" si="9"/>
        <v>1.8416337955382704</v>
      </c>
      <c r="G86" s="33"/>
      <c r="H86" s="3">
        <v>773675.549</v>
      </c>
      <c r="I86" s="31">
        <f t="shared" si="7"/>
        <v>98.15830474232753</v>
      </c>
      <c r="J86" s="33"/>
      <c r="K86" s="31">
        <f t="shared" si="11"/>
        <v>0</v>
      </c>
      <c r="L86" s="52">
        <f t="shared" si="13"/>
        <v>773675.549</v>
      </c>
      <c r="M86" s="31">
        <f t="shared" si="10"/>
        <v>98.15830474232753</v>
      </c>
      <c r="N86" s="54">
        <f t="shared" si="14"/>
        <v>14516.087999999989</v>
      </c>
    </row>
    <row r="87" spans="1:14" ht="12.75">
      <c r="A87" s="14" t="s">
        <v>318</v>
      </c>
      <c r="B87" s="3" t="s">
        <v>319</v>
      </c>
      <c r="C87" s="3">
        <v>127531.94</v>
      </c>
      <c r="D87" s="3">
        <v>4000</v>
      </c>
      <c r="E87" s="26">
        <f t="shared" si="12"/>
        <v>131531.94</v>
      </c>
      <c r="F87" s="31">
        <f t="shared" si="9"/>
        <v>0.30732838884043134</v>
      </c>
      <c r="G87" s="33"/>
      <c r="H87" s="3">
        <v>128955.538</v>
      </c>
      <c r="I87" s="31">
        <f t="shared" si="7"/>
        <v>98.04123469934375</v>
      </c>
      <c r="J87" s="33"/>
      <c r="K87" s="31">
        <f t="shared" si="11"/>
        <v>0</v>
      </c>
      <c r="L87" s="52">
        <f t="shared" si="13"/>
        <v>128955.538</v>
      </c>
      <c r="M87" s="31">
        <f t="shared" si="10"/>
        <v>98.04123469934375</v>
      </c>
      <c r="N87" s="54">
        <f t="shared" si="14"/>
        <v>2576.402000000002</v>
      </c>
    </row>
    <row r="88" spans="1:14" ht="12.75" hidden="1">
      <c r="A88" s="14" t="s">
        <v>320</v>
      </c>
      <c r="B88" s="3" t="s">
        <v>321</v>
      </c>
      <c r="C88" s="3"/>
      <c r="D88" s="3"/>
      <c r="E88" s="26">
        <f t="shared" si="12"/>
        <v>0</v>
      </c>
      <c r="F88" s="31">
        <f t="shared" si="9"/>
        <v>0</v>
      </c>
      <c r="G88" s="33"/>
      <c r="H88" s="3"/>
      <c r="I88" s="31">
        <f aca="true" t="shared" si="15" ref="I88:I151">IF(OR(H88=0,E88=0),0,H88/E88)*100</f>
        <v>0</v>
      </c>
      <c r="J88" s="33"/>
      <c r="K88" s="31">
        <f t="shared" si="11"/>
        <v>0</v>
      </c>
      <c r="L88" s="52">
        <f t="shared" si="13"/>
        <v>0</v>
      </c>
      <c r="M88" s="31">
        <f t="shared" si="10"/>
        <v>0</v>
      </c>
      <c r="N88" s="54">
        <f t="shared" si="14"/>
        <v>0</v>
      </c>
    </row>
    <row r="89" spans="1:14" ht="12.75" hidden="1">
      <c r="A89" s="14" t="s">
        <v>322</v>
      </c>
      <c r="B89" s="3" t="s">
        <v>323</v>
      </c>
      <c r="C89" s="3">
        <v>0</v>
      </c>
      <c r="D89" s="3">
        <v>0</v>
      </c>
      <c r="E89" s="26">
        <f t="shared" si="12"/>
        <v>0</v>
      </c>
      <c r="F89" s="31">
        <f t="shared" si="9"/>
        <v>0</v>
      </c>
      <c r="G89" s="33">
        <v>0</v>
      </c>
      <c r="H89" s="3">
        <v>0</v>
      </c>
      <c r="I89" s="31">
        <f t="shared" si="15"/>
        <v>0</v>
      </c>
      <c r="J89" s="33">
        <v>0</v>
      </c>
      <c r="K89" s="31">
        <f t="shared" si="11"/>
        <v>0</v>
      </c>
      <c r="L89" s="52">
        <f t="shared" si="13"/>
        <v>0</v>
      </c>
      <c r="M89" s="31">
        <f t="shared" si="10"/>
        <v>0</v>
      </c>
      <c r="N89" s="54">
        <f t="shared" si="14"/>
        <v>0</v>
      </c>
    </row>
    <row r="90" spans="1:14" ht="12.75" hidden="1">
      <c r="A90" s="14" t="s">
        <v>324</v>
      </c>
      <c r="B90" s="3" t="s">
        <v>325</v>
      </c>
      <c r="C90" s="3"/>
      <c r="D90" s="3"/>
      <c r="E90" s="26">
        <f t="shared" si="12"/>
        <v>0</v>
      </c>
      <c r="F90" s="31">
        <f t="shared" si="9"/>
        <v>0</v>
      </c>
      <c r="G90" s="33"/>
      <c r="H90" s="3"/>
      <c r="I90" s="31">
        <f t="shared" si="15"/>
        <v>0</v>
      </c>
      <c r="J90" s="33"/>
      <c r="K90" s="31">
        <f t="shared" si="11"/>
        <v>0</v>
      </c>
      <c r="L90" s="52">
        <f t="shared" si="13"/>
        <v>0</v>
      </c>
      <c r="M90" s="31">
        <f t="shared" si="10"/>
        <v>0</v>
      </c>
      <c r="N90" s="54">
        <f t="shared" si="14"/>
        <v>0</v>
      </c>
    </row>
    <row r="91" spans="1:14" ht="12.75" hidden="1">
      <c r="A91" s="13" t="s">
        <v>326</v>
      </c>
      <c r="B91" s="2" t="s">
        <v>327</v>
      </c>
      <c r="C91" s="2">
        <f>SUM(C92+C122+C154)</f>
        <v>0</v>
      </c>
      <c r="D91" s="2">
        <f>SUM(D92+D122+D154)</f>
        <v>0</v>
      </c>
      <c r="E91" s="25">
        <f t="shared" si="12"/>
        <v>0</v>
      </c>
      <c r="F91" s="30">
        <f t="shared" si="9"/>
        <v>0</v>
      </c>
      <c r="G91" s="32">
        <f>SUM(G92+G122+G154)</f>
        <v>0</v>
      </c>
      <c r="H91" s="2">
        <f>SUM(H92+H122+H154)</f>
        <v>0</v>
      </c>
      <c r="I91" s="30">
        <f t="shared" si="15"/>
        <v>0</v>
      </c>
      <c r="J91" s="32">
        <f>SUM(J92+J122+J154)</f>
        <v>0</v>
      </c>
      <c r="K91" s="30">
        <f t="shared" si="11"/>
        <v>0</v>
      </c>
      <c r="L91" s="32">
        <f t="shared" si="13"/>
        <v>0</v>
      </c>
      <c r="M91" s="30">
        <f t="shared" si="10"/>
        <v>0</v>
      </c>
      <c r="N91" s="27">
        <f t="shared" si="14"/>
        <v>0</v>
      </c>
    </row>
    <row r="92" spans="1:14" ht="12.75" hidden="1">
      <c r="A92" s="13" t="s">
        <v>328</v>
      </c>
      <c r="B92" s="2" t="s">
        <v>1712</v>
      </c>
      <c r="C92" s="2">
        <f>SUM(C93:C121)-C101-C118</f>
        <v>0</v>
      </c>
      <c r="D92" s="2">
        <f>SUM(D93:D121)-D101-D118</f>
        <v>0</v>
      </c>
      <c r="E92" s="25">
        <f t="shared" si="12"/>
        <v>0</v>
      </c>
      <c r="F92" s="30">
        <f t="shared" si="9"/>
        <v>0</v>
      </c>
      <c r="G92" s="32">
        <f>SUM(G93:G121)-G101-G118</f>
        <v>0</v>
      </c>
      <c r="H92" s="2">
        <f>SUM(H93:H121)-H101-H118</f>
        <v>0</v>
      </c>
      <c r="I92" s="30">
        <f t="shared" si="15"/>
        <v>0</v>
      </c>
      <c r="J92" s="32">
        <f>SUM(J93:J121)-J101-J118</f>
        <v>0</v>
      </c>
      <c r="K92" s="30">
        <f t="shared" si="11"/>
        <v>0</v>
      </c>
      <c r="L92" s="32">
        <f t="shared" si="13"/>
        <v>0</v>
      </c>
      <c r="M92" s="30">
        <f t="shared" si="10"/>
        <v>0</v>
      </c>
      <c r="N92" s="27">
        <f t="shared" si="14"/>
        <v>0</v>
      </c>
    </row>
    <row r="93" spans="1:14" ht="12.75" hidden="1">
      <c r="A93" s="14" t="s">
        <v>329</v>
      </c>
      <c r="B93" s="3" t="s">
        <v>1714</v>
      </c>
      <c r="C93" s="3"/>
      <c r="D93" s="3"/>
      <c r="E93" s="26">
        <f t="shared" si="12"/>
        <v>0</v>
      </c>
      <c r="F93" s="31">
        <f t="shared" si="9"/>
        <v>0</v>
      </c>
      <c r="G93" s="33"/>
      <c r="H93" s="3"/>
      <c r="I93" s="31">
        <f t="shared" si="15"/>
        <v>0</v>
      </c>
      <c r="J93" s="33"/>
      <c r="K93" s="31">
        <f t="shared" si="11"/>
        <v>0</v>
      </c>
      <c r="L93" s="52">
        <f t="shared" si="13"/>
        <v>0</v>
      </c>
      <c r="M93" s="31">
        <f t="shared" si="10"/>
        <v>0</v>
      </c>
      <c r="N93" s="54">
        <f t="shared" si="14"/>
        <v>0</v>
      </c>
    </row>
    <row r="94" spans="1:14" ht="12.75" hidden="1">
      <c r="A94" s="14" t="s">
        <v>330</v>
      </c>
      <c r="B94" s="3" t="s">
        <v>1716</v>
      </c>
      <c r="C94" s="3"/>
      <c r="D94" s="3"/>
      <c r="E94" s="26">
        <f t="shared" si="12"/>
        <v>0</v>
      </c>
      <c r="F94" s="31">
        <f t="shared" si="9"/>
        <v>0</v>
      </c>
      <c r="G94" s="33"/>
      <c r="H94" s="3"/>
      <c r="I94" s="31">
        <f t="shared" si="15"/>
        <v>0</v>
      </c>
      <c r="J94" s="33"/>
      <c r="K94" s="31">
        <f t="shared" si="11"/>
        <v>0</v>
      </c>
      <c r="L94" s="52">
        <f t="shared" si="13"/>
        <v>0</v>
      </c>
      <c r="M94" s="31">
        <f t="shared" si="10"/>
        <v>0</v>
      </c>
      <c r="N94" s="54">
        <f t="shared" si="14"/>
        <v>0</v>
      </c>
    </row>
    <row r="95" spans="1:14" ht="12.75" hidden="1">
      <c r="A95" s="14" t="s">
        <v>331</v>
      </c>
      <c r="B95" s="3" t="s">
        <v>1718</v>
      </c>
      <c r="C95" s="3"/>
      <c r="D95" s="3"/>
      <c r="E95" s="26">
        <f t="shared" si="12"/>
        <v>0</v>
      </c>
      <c r="F95" s="31">
        <f t="shared" si="9"/>
        <v>0</v>
      </c>
      <c r="G95" s="33"/>
      <c r="H95" s="3"/>
      <c r="I95" s="31">
        <f t="shared" si="15"/>
        <v>0</v>
      </c>
      <c r="J95" s="33"/>
      <c r="K95" s="31">
        <f t="shared" si="11"/>
        <v>0</v>
      </c>
      <c r="L95" s="52">
        <f t="shared" si="13"/>
        <v>0</v>
      </c>
      <c r="M95" s="31">
        <f t="shared" si="10"/>
        <v>0</v>
      </c>
      <c r="N95" s="54">
        <f t="shared" si="14"/>
        <v>0</v>
      </c>
    </row>
    <row r="96" spans="1:14" ht="12.75" hidden="1">
      <c r="A96" s="14" t="s">
        <v>332</v>
      </c>
      <c r="B96" s="3" t="s">
        <v>1720</v>
      </c>
      <c r="C96" s="3"/>
      <c r="D96" s="3"/>
      <c r="E96" s="26">
        <f t="shared" si="12"/>
        <v>0</v>
      </c>
      <c r="F96" s="31">
        <f t="shared" si="9"/>
        <v>0</v>
      </c>
      <c r="G96" s="33"/>
      <c r="H96" s="3"/>
      <c r="I96" s="31">
        <f t="shared" si="15"/>
        <v>0</v>
      </c>
      <c r="J96" s="33"/>
      <c r="K96" s="31">
        <f t="shared" si="11"/>
        <v>0</v>
      </c>
      <c r="L96" s="52">
        <f t="shared" si="13"/>
        <v>0</v>
      </c>
      <c r="M96" s="31">
        <f t="shared" si="10"/>
        <v>0</v>
      </c>
      <c r="N96" s="54">
        <f t="shared" si="14"/>
        <v>0</v>
      </c>
    </row>
    <row r="97" spans="1:14" ht="12.75" hidden="1">
      <c r="A97" s="14" t="s">
        <v>333</v>
      </c>
      <c r="B97" s="3" t="s">
        <v>1722</v>
      </c>
      <c r="C97" s="3"/>
      <c r="D97" s="3"/>
      <c r="E97" s="26">
        <f t="shared" si="12"/>
        <v>0</v>
      </c>
      <c r="F97" s="31">
        <f t="shared" si="9"/>
        <v>0</v>
      </c>
      <c r="G97" s="33"/>
      <c r="H97" s="3"/>
      <c r="I97" s="31">
        <f t="shared" si="15"/>
        <v>0</v>
      </c>
      <c r="J97" s="33"/>
      <c r="K97" s="31">
        <f t="shared" si="11"/>
        <v>0</v>
      </c>
      <c r="L97" s="52">
        <f t="shared" si="13"/>
        <v>0</v>
      </c>
      <c r="M97" s="31">
        <f t="shared" si="10"/>
        <v>0</v>
      </c>
      <c r="N97" s="54">
        <f t="shared" si="14"/>
        <v>0</v>
      </c>
    </row>
    <row r="98" spans="1:14" ht="12.75" hidden="1">
      <c r="A98" s="14" t="s">
        <v>334</v>
      </c>
      <c r="B98" s="3" t="s">
        <v>1724</v>
      </c>
      <c r="C98" s="3"/>
      <c r="D98" s="3"/>
      <c r="E98" s="26">
        <f t="shared" si="12"/>
        <v>0</v>
      </c>
      <c r="F98" s="31">
        <f t="shared" si="9"/>
        <v>0</v>
      </c>
      <c r="G98" s="33"/>
      <c r="H98" s="3"/>
      <c r="I98" s="31">
        <f t="shared" si="15"/>
        <v>0</v>
      </c>
      <c r="J98" s="33"/>
      <c r="K98" s="31">
        <f t="shared" si="11"/>
        <v>0</v>
      </c>
      <c r="L98" s="52">
        <f t="shared" si="13"/>
        <v>0</v>
      </c>
      <c r="M98" s="31">
        <f t="shared" si="10"/>
        <v>0</v>
      </c>
      <c r="N98" s="54">
        <f t="shared" si="14"/>
        <v>0</v>
      </c>
    </row>
    <row r="99" spans="1:14" ht="12.75" hidden="1">
      <c r="A99" s="14" t="s">
        <v>335</v>
      </c>
      <c r="B99" s="3" t="s">
        <v>1726</v>
      </c>
      <c r="C99" s="3"/>
      <c r="D99" s="3"/>
      <c r="E99" s="26">
        <f t="shared" si="12"/>
        <v>0</v>
      </c>
      <c r="F99" s="31">
        <f t="shared" si="9"/>
        <v>0</v>
      </c>
      <c r="G99" s="33"/>
      <c r="H99" s="3"/>
      <c r="I99" s="31">
        <f t="shared" si="15"/>
        <v>0</v>
      </c>
      <c r="J99" s="33"/>
      <c r="K99" s="31">
        <f t="shared" si="11"/>
        <v>0</v>
      </c>
      <c r="L99" s="52">
        <f t="shared" si="13"/>
        <v>0</v>
      </c>
      <c r="M99" s="31">
        <f t="shared" si="10"/>
        <v>0</v>
      </c>
      <c r="N99" s="54">
        <f t="shared" si="14"/>
        <v>0</v>
      </c>
    </row>
    <row r="100" spans="1:14" ht="12.75" hidden="1">
      <c r="A100" s="14" t="s">
        <v>336</v>
      </c>
      <c r="B100" s="3" t="s">
        <v>1728</v>
      </c>
      <c r="C100" s="3"/>
      <c r="D100" s="3"/>
      <c r="E100" s="26">
        <f t="shared" si="12"/>
        <v>0</v>
      </c>
      <c r="F100" s="31">
        <f t="shared" si="9"/>
        <v>0</v>
      </c>
      <c r="G100" s="33"/>
      <c r="H100" s="3"/>
      <c r="I100" s="31">
        <f t="shared" si="15"/>
        <v>0</v>
      </c>
      <c r="J100" s="33"/>
      <c r="K100" s="31">
        <f t="shared" si="11"/>
        <v>0</v>
      </c>
      <c r="L100" s="52">
        <f t="shared" si="13"/>
        <v>0</v>
      </c>
      <c r="M100" s="31">
        <f t="shared" si="10"/>
        <v>0</v>
      </c>
      <c r="N100" s="54">
        <f t="shared" si="14"/>
        <v>0</v>
      </c>
    </row>
    <row r="101" spans="1:14" ht="12.75" hidden="1">
      <c r="A101" s="14" t="s">
        <v>337</v>
      </c>
      <c r="B101" s="3" t="s">
        <v>1730</v>
      </c>
      <c r="C101" s="4">
        <f>SUM(C102:C103)</f>
        <v>0</v>
      </c>
      <c r="D101" s="4">
        <f>SUM(D102:D103)</f>
        <v>0</v>
      </c>
      <c r="E101" s="26">
        <f t="shared" si="12"/>
        <v>0</v>
      </c>
      <c r="F101" s="31">
        <f t="shared" si="9"/>
        <v>0</v>
      </c>
      <c r="G101" s="47">
        <f>SUM(G102:G103)</f>
        <v>0</v>
      </c>
      <c r="H101" s="4">
        <f>SUM(H102:H103)</f>
        <v>0</v>
      </c>
      <c r="I101" s="31">
        <f t="shared" si="15"/>
        <v>0</v>
      </c>
      <c r="J101" s="47">
        <f>SUM(J102:J103)</f>
        <v>0</v>
      </c>
      <c r="K101" s="31">
        <f t="shared" si="11"/>
        <v>0</v>
      </c>
      <c r="L101" s="52">
        <f t="shared" si="13"/>
        <v>0</v>
      </c>
      <c r="M101" s="31">
        <f t="shared" si="10"/>
        <v>0</v>
      </c>
      <c r="N101" s="54">
        <f t="shared" si="14"/>
        <v>0</v>
      </c>
    </row>
    <row r="102" spans="1:14" ht="12.75" hidden="1">
      <c r="A102" s="14" t="s">
        <v>338</v>
      </c>
      <c r="B102" s="3" t="s">
        <v>1732</v>
      </c>
      <c r="C102" s="3"/>
      <c r="D102" s="3"/>
      <c r="E102" s="26">
        <f t="shared" si="12"/>
        <v>0</v>
      </c>
      <c r="F102" s="31">
        <f t="shared" si="9"/>
        <v>0</v>
      </c>
      <c r="G102" s="33"/>
      <c r="H102" s="3"/>
      <c r="I102" s="31">
        <f t="shared" si="15"/>
        <v>0</v>
      </c>
      <c r="J102" s="33"/>
      <c r="K102" s="31">
        <f t="shared" si="11"/>
        <v>0</v>
      </c>
      <c r="L102" s="52">
        <f t="shared" si="13"/>
        <v>0</v>
      </c>
      <c r="M102" s="31">
        <f t="shared" si="10"/>
        <v>0</v>
      </c>
      <c r="N102" s="54">
        <f t="shared" si="14"/>
        <v>0</v>
      </c>
    </row>
    <row r="103" spans="1:14" ht="12.75" hidden="1">
      <c r="A103" s="14" t="s">
        <v>339</v>
      </c>
      <c r="B103" s="3" t="s">
        <v>1734</v>
      </c>
      <c r="C103" s="3"/>
      <c r="D103" s="3"/>
      <c r="E103" s="26">
        <f t="shared" si="12"/>
        <v>0</v>
      </c>
      <c r="F103" s="31">
        <f t="shared" si="9"/>
        <v>0</v>
      </c>
      <c r="G103" s="33"/>
      <c r="H103" s="3"/>
      <c r="I103" s="31">
        <f t="shared" si="15"/>
        <v>0</v>
      </c>
      <c r="J103" s="33"/>
      <c r="K103" s="31">
        <f t="shared" si="11"/>
        <v>0</v>
      </c>
      <c r="L103" s="52">
        <f t="shared" si="13"/>
        <v>0</v>
      </c>
      <c r="M103" s="31">
        <f t="shared" si="10"/>
        <v>0</v>
      </c>
      <c r="N103" s="54">
        <f t="shared" si="14"/>
        <v>0</v>
      </c>
    </row>
    <row r="104" spans="1:14" ht="12.75" hidden="1">
      <c r="A104" s="14" t="s">
        <v>340</v>
      </c>
      <c r="B104" s="3" t="s">
        <v>1736</v>
      </c>
      <c r="C104" s="3"/>
      <c r="D104" s="3"/>
      <c r="E104" s="26">
        <f t="shared" si="12"/>
        <v>0</v>
      </c>
      <c r="F104" s="31">
        <f t="shared" si="9"/>
        <v>0</v>
      </c>
      <c r="G104" s="33"/>
      <c r="H104" s="3"/>
      <c r="I104" s="31">
        <f t="shared" si="15"/>
        <v>0</v>
      </c>
      <c r="J104" s="33"/>
      <c r="K104" s="31">
        <f t="shared" si="11"/>
        <v>0</v>
      </c>
      <c r="L104" s="52">
        <f t="shared" si="13"/>
        <v>0</v>
      </c>
      <c r="M104" s="31">
        <f t="shared" si="10"/>
        <v>0</v>
      </c>
      <c r="N104" s="54">
        <f t="shared" si="14"/>
        <v>0</v>
      </c>
    </row>
    <row r="105" spans="1:14" ht="12.75" hidden="1">
      <c r="A105" s="14" t="s">
        <v>341</v>
      </c>
      <c r="B105" s="3" t="s">
        <v>1738</v>
      </c>
      <c r="C105" s="3"/>
      <c r="D105" s="3"/>
      <c r="E105" s="26">
        <f t="shared" si="12"/>
        <v>0</v>
      </c>
      <c r="F105" s="31">
        <f t="shared" si="9"/>
        <v>0</v>
      </c>
      <c r="G105" s="33"/>
      <c r="H105" s="3"/>
      <c r="I105" s="31">
        <f t="shared" si="15"/>
        <v>0</v>
      </c>
      <c r="J105" s="33"/>
      <c r="K105" s="31">
        <f t="shared" si="11"/>
        <v>0</v>
      </c>
      <c r="L105" s="52">
        <f t="shared" si="13"/>
        <v>0</v>
      </c>
      <c r="M105" s="31">
        <f t="shared" si="10"/>
        <v>0</v>
      </c>
      <c r="N105" s="54">
        <f t="shared" si="14"/>
        <v>0</v>
      </c>
    </row>
    <row r="106" spans="1:14" ht="12.75" hidden="1">
      <c r="A106" s="14" t="s">
        <v>342</v>
      </c>
      <c r="B106" s="3" t="s">
        <v>1740</v>
      </c>
      <c r="C106" s="3"/>
      <c r="D106" s="3"/>
      <c r="E106" s="26">
        <f t="shared" si="12"/>
        <v>0</v>
      </c>
      <c r="F106" s="31">
        <f t="shared" si="9"/>
        <v>0</v>
      </c>
      <c r="G106" s="33"/>
      <c r="H106" s="3"/>
      <c r="I106" s="31">
        <f t="shared" si="15"/>
        <v>0</v>
      </c>
      <c r="J106" s="33"/>
      <c r="K106" s="31">
        <f t="shared" si="11"/>
        <v>0</v>
      </c>
      <c r="L106" s="52">
        <f t="shared" si="13"/>
        <v>0</v>
      </c>
      <c r="M106" s="31">
        <f t="shared" si="10"/>
        <v>0</v>
      </c>
      <c r="N106" s="54">
        <f t="shared" si="14"/>
        <v>0</v>
      </c>
    </row>
    <row r="107" spans="1:14" ht="12.75" hidden="1">
      <c r="A107" s="14" t="s">
        <v>343</v>
      </c>
      <c r="B107" s="3" t="s">
        <v>1742</v>
      </c>
      <c r="C107" s="3"/>
      <c r="D107" s="3"/>
      <c r="E107" s="26">
        <f t="shared" si="12"/>
        <v>0</v>
      </c>
      <c r="F107" s="31">
        <f t="shared" si="9"/>
        <v>0</v>
      </c>
      <c r="G107" s="33"/>
      <c r="H107" s="3"/>
      <c r="I107" s="31">
        <f t="shared" si="15"/>
        <v>0</v>
      </c>
      <c r="J107" s="33"/>
      <c r="K107" s="31">
        <f t="shared" si="11"/>
        <v>0</v>
      </c>
      <c r="L107" s="52">
        <f t="shared" si="13"/>
        <v>0</v>
      </c>
      <c r="M107" s="31">
        <f t="shared" si="10"/>
        <v>0</v>
      </c>
      <c r="N107" s="54">
        <f t="shared" si="14"/>
        <v>0</v>
      </c>
    </row>
    <row r="108" spans="1:14" ht="12.75" hidden="1">
      <c r="A108" s="14" t="s">
        <v>344</v>
      </c>
      <c r="B108" s="3" t="s">
        <v>1744</v>
      </c>
      <c r="C108" s="3"/>
      <c r="D108" s="3"/>
      <c r="E108" s="26">
        <f t="shared" si="12"/>
        <v>0</v>
      </c>
      <c r="F108" s="31">
        <f t="shared" si="9"/>
        <v>0</v>
      </c>
      <c r="G108" s="33"/>
      <c r="H108" s="3"/>
      <c r="I108" s="31">
        <f t="shared" si="15"/>
        <v>0</v>
      </c>
      <c r="J108" s="33"/>
      <c r="K108" s="31">
        <f t="shared" si="11"/>
        <v>0</v>
      </c>
      <c r="L108" s="52">
        <f t="shared" si="13"/>
        <v>0</v>
      </c>
      <c r="M108" s="31">
        <f t="shared" si="10"/>
        <v>0</v>
      </c>
      <c r="N108" s="54">
        <f t="shared" si="14"/>
        <v>0</v>
      </c>
    </row>
    <row r="109" spans="1:14" ht="12.75" hidden="1">
      <c r="A109" s="14" t="s">
        <v>345</v>
      </c>
      <c r="B109" s="3" t="s">
        <v>1746</v>
      </c>
      <c r="C109" s="3"/>
      <c r="D109" s="3"/>
      <c r="E109" s="26">
        <f t="shared" si="12"/>
        <v>0</v>
      </c>
      <c r="F109" s="31">
        <f t="shared" si="9"/>
        <v>0</v>
      </c>
      <c r="G109" s="33"/>
      <c r="H109" s="3"/>
      <c r="I109" s="31">
        <f t="shared" si="15"/>
        <v>0</v>
      </c>
      <c r="J109" s="33"/>
      <c r="K109" s="31">
        <f t="shared" si="11"/>
        <v>0</v>
      </c>
      <c r="L109" s="52">
        <f t="shared" si="13"/>
        <v>0</v>
      </c>
      <c r="M109" s="31">
        <f t="shared" si="10"/>
        <v>0</v>
      </c>
      <c r="N109" s="54">
        <f t="shared" si="14"/>
        <v>0</v>
      </c>
    </row>
    <row r="110" spans="1:14" ht="12.75" hidden="1">
      <c r="A110" s="14" t="s">
        <v>346</v>
      </c>
      <c r="B110" s="3" t="s">
        <v>1748</v>
      </c>
      <c r="C110" s="3"/>
      <c r="D110" s="3"/>
      <c r="E110" s="26">
        <f t="shared" si="12"/>
        <v>0</v>
      </c>
      <c r="F110" s="31">
        <f t="shared" si="9"/>
        <v>0</v>
      </c>
      <c r="G110" s="33"/>
      <c r="H110" s="3"/>
      <c r="I110" s="31">
        <f t="shared" si="15"/>
        <v>0</v>
      </c>
      <c r="J110" s="33"/>
      <c r="K110" s="31">
        <f t="shared" si="11"/>
        <v>0</v>
      </c>
      <c r="L110" s="52">
        <f t="shared" si="13"/>
        <v>0</v>
      </c>
      <c r="M110" s="31">
        <f t="shared" si="10"/>
        <v>0</v>
      </c>
      <c r="N110" s="54">
        <f t="shared" si="14"/>
        <v>0</v>
      </c>
    </row>
    <row r="111" spans="1:14" ht="12.75" hidden="1">
      <c r="A111" s="14" t="s">
        <v>347</v>
      </c>
      <c r="B111" s="3" t="s">
        <v>1750</v>
      </c>
      <c r="C111" s="3"/>
      <c r="D111" s="3"/>
      <c r="E111" s="26">
        <f t="shared" si="12"/>
        <v>0</v>
      </c>
      <c r="F111" s="31">
        <f t="shared" si="9"/>
        <v>0</v>
      </c>
      <c r="G111" s="33"/>
      <c r="H111" s="3"/>
      <c r="I111" s="31">
        <f t="shared" si="15"/>
        <v>0</v>
      </c>
      <c r="J111" s="33"/>
      <c r="K111" s="31">
        <f t="shared" si="11"/>
        <v>0</v>
      </c>
      <c r="L111" s="52">
        <f t="shared" si="13"/>
        <v>0</v>
      </c>
      <c r="M111" s="31">
        <f t="shared" si="10"/>
        <v>0</v>
      </c>
      <c r="N111" s="54">
        <f t="shared" si="14"/>
        <v>0</v>
      </c>
    </row>
    <row r="112" spans="1:14" ht="12.75" hidden="1">
      <c r="A112" s="14" t="s">
        <v>348</v>
      </c>
      <c r="B112" s="3" t="s">
        <v>1752</v>
      </c>
      <c r="C112" s="3"/>
      <c r="D112" s="3"/>
      <c r="E112" s="26">
        <f t="shared" si="12"/>
        <v>0</v>
      </c>
      <c r="F112" s="31">
        <f t="shared" si="9"/>
        <v>0</v>
      </c>
      <c r="G112" s="33"/>
      <c r="H112" s="3"/>
      <c r="I112" s="31">
        <f t="shared" si="15"/>
        <v>0</v>
      </c>
      <c r="J112" s="33"/>
      <c r="K112" s="31">
        <f t="shared" si="11"/>
        <v>0</v>
      </c>
      <c r="L112" s="52">
        <f t="shared" si="13"/>
        <v>0</v>
      </c>
      <c r="M112" s="31">
        <f t="shared" si="10"/>
        <v>0</v>
      </c>
      <c r="N112" s="54">
        <f t="shared" si="14"/>
        <v>0</v>
      </c>
    </row>
    <row r="113" spans="1:14" ht="12.75" hidden="1">
      <c r="A113" s="14" t="s">
        <v>349</v>
      </c>
      <c r="B113" s="3" t="s">
        <v>1754</v>
      </c>
      <c r="C113" s="3"/>
      <c r="D113" s="3"/>
      <c r="E113" s="26">
        <f t="shared" si="12"/>
        <v>0</v>
      </c>
      <c r="F113" s="31">
        <f t="shared" si="9"/>
        <v>0</v>
      </c>
      <c r="G113" s="33"/>
      <c r="H113" s="3"/>
      <c r="I113" s="31">
        <f t="shared" si="15"/>
        <v>0</v>
      </c>
      <c r="J113" s="33"/>
      <c r="K113" s="31">
        <f t="shared" si="11"/>
        <v>0</v>
      </c>
      <c r="L113" s="52">
        <f t="shared" si="13"/>
        <v>0</v>
      </c>
      <c r="M113" s="31">
        <f t="shared" si="10"/>
        <v>0</v>
      </c>
      <c r="N113" s="54">
        <f t="shared" si="14"/>
        <v>0</v>
      </c>
    </row>
    <row r="114" spans="1:14" ht="12.75" hidden="1">
      <c r="A114" s="14" t="s">
        <v>350</v>
      </c>
      <c r="B114" s="3" t="s">
        <v>1756</v>
      </c>
      <c r="C114" s="3"/>
      <c r="D114" s="3"/>
      <c r="E114" s="26">
        <f t="shared" si="12"/>
        <v>0</v>
      </c>
      <c r="F114" s="31">
        <f t="shared" si="9"/>
        <v>0</v>
      </c>
      <c r="G114" s="33"/>
      <c r="H114" s="3"/>
      <c r="I114" s="31">
        <f t="shared" si="15"/>
        <v>0</v>
      </c>
      <c r="J114" s="33"/>
      <c r="K114" s="31">
        <f t="shared" si="11"/>
        <v>0</v>
      </c>
      <c r="L114" s="52">
        <f t="shared" si="13"/>
        <v>0</v>
      </c>
      <c r="M114" s="31">
        <f t="shared" si="10"/>
        <v>0</v>
      </c>
      <c r="N114" s="54">
        <f t="shared" si="14"/>
        <v>0</v>
      </c>
    </row>
    <row r="115" spans="1:14" ht="12.75" hidden="1">
      <c r="A115" s="14" t="s">
        <v>351</v>
      </c>
      <c r="B115" s="3" t="s">
        <v>1758</v>
      </c>
      <c r="C115" s="3"/>
      <c r="D115" s="3"/>
      <c r="E115" s="26">
        <f t="shared" si="12"/>
        <v>0</v>
      </c>
      <c r="F115" s="31">
        <f t="shared" si="9"/>
        <v>0</v>
      </c>
      <c r="G115" s="33"/>
      <c r="H115" s="3"/>
      <c r="I115" s="31">
        <f t="shared" si="15"/>
        <v>0</v>
      </c>
      <c r="J115" s="33"/>
      <c r="K115" s="31">
        <f t="shared" si="11"/>
        <v>0</v>
      </c>
      <c r="L115" s="52">
        <f t="shared" si="13"/>
        <v>0</v>
      </c>
      <c r="M115" s="31">
        <f t="shared" si="10"/>
        <v>0</v>
      </c>
      <c r="N115" s="54">
        <f t="shared" si="14"/>
        <v>0</v>
      </c>
    </row>
    <row r="116" spans="1:14" ht="12.75" hidden="1">
      <c r="A116" s="14" t="s">
        <v>352</v>
      </c>
      <c r="B116" s="3" t="s">
        <v>1760</v>
      </c>
      <c r="C116" s="3"/>
      <c r="D116" s="3"/>
      <c r="E116" s="26">
        <f t="shared" si="12"/>
        <v>0</v>
      </c>
      <c r="F116" s="31">
        <f t="shared" si="9"/>
        <v>0</v>
      </c>
      <c r="G116" s="33"/>
      <c r="H116" s="3"/>
      <c r="I116" s="31">
        <f t="shared" si="15"/>
        <v>0</v>
      </c>
      <c r="J116" s="33"/>
      <c r="K116" s="31">
        <f t="shared" si="11"/>
        <v>0</v>
      </c>
      <c r="L116" s="52">
        <f t="shared" si="13"/>
        <v>0</v>
      </c>
      <c r="M116" s="31">
        <f t="shared" si="10"/>
        <v>0</v>
      </c>
      <c r="N116" s="54">
        <f t="shared" si="14"/>
        <v>0</v>
      </c>
    </row>
    <row r="117" spans="1:14" ht="12.75" hidden="1">
      <c r="A117" s="14" t="s">
        <v>353</v>
      </c>
      <c r="B117" s="3" t="s">
        <v>1762</v>
      </c>
      <c r="C117" s="3"/>
      <c r="D117" s="3"/>
      <c r="E117" s="26">
        <f t="shared" si="12"/>
        <v>0</v>
      </c>
      <c r="F117" s="31">
        <f t="shared" si="9"/>
        <v>0</v>
      </c>
      <c r="G117" s="33"/>
      <c r="H117" s="3"/>
      <c r="I117" s="31">
        <f t="shared" si="15"/>
        <v>0</v>
      </c>
      <c r="J117" s="33"/>
      <c r="K117" s="31">
        <f t="shared" si="11"/>
        <v>0</v>
      </c>
      <c r="L117" s="52">
        <f t="shared" si="13"/>
        <v>0</v>
      </c>
      <c r="M117" s="31">
        <f t="shared" si="10"/>
        <v>0</v>
      </c>
      <c r="N117" s="54">
        <f t="shared" si="14"/>
        <v>0</v>
      </c>
    </row>
    <row r="118" spans="1:14" ht="12.75" hidden="1">
      <c r="A118" s="14" t="s">
        <v>354</v>
      </c>
      <c r="B118" s="3" t="s">
        <v>1764</v>
      </c>
      <c r="C118" s="4">
        <f>SUM(C119:C120)</f>
        <v>0</v>
      </c>
      <c r="D118" s="4">
        <f>SUM(D119:D120)</f>
        <v>0</v>
      </c>
      <c r="E118" s="26">
        <f t="shared" si="12"/>
        <v>0</v>
      </c>
      <c r="F118" s="31">
        <f t="shared" si="9"/>
        <v>0</v>
      </c>
      <c r="G118" s="47">
        <f>SUM(G119:G120)</f>
        <v>0</v>
      </c>
      <c r="H118" s="4">
        <f>SUM(H119:H120)</f>
        <v>0</v>
      </c>
      <c r="I118" s="31">
        <f t="shared" si="15"/>
        <v>0</v>
      </c>
      <c r="J118" s="47">
        <f>SUM(J119:J120)</f>
        <v>0</v>
      </c>
      <c r="K118" s="31">
        <f t="shared" si="11"/>
        <v>0</v>
      </c>
      <c r="L118" s="52">
        <f t="shared" si="13"/>
        <v>0</v>
      </c>
      <c r="M118" s="31">
        <f t="shared" si="10"/>
        <v>0</v>
      </c>
      <c r="N118" s="54">
        <f t="shared" si="14"/>
        <v>0</v>
      </c>
    </row>
    <row r="119" spans="1:14" ht="12.75" hidden="1">
      <c r="A119" s="14" t="s">
        <v>355</v>
      </c>
      <c r="B119" s="3" t="s">
        <v>1766</v>
      </c>
      <c r="C119" s="3"/>
      <c r="D119" s="3"/>
      <c r="E119" s="26">
        <f t="shared" si="12"/>
        <v>0</v>
      </c>
      <c r="F119" s="31">
        <f t="shared" si="9"/>
        <v>0</v>
      </c>
      <c r="G119" s="33"/>
      <c r="H119" s="3"/>
      <c r="I119" s="31">
        <f t="shared" si="15"/>
        <v>0</v>
      </c>
      <c r="J119" s="33"/>
      <c r="K119" s="31">
        <f t="shared" si="11"/>
        <v>0</v>
      </c>
      <c r="L119" s="52">
        <f t="shared" si="13"/>
        <v>0</v>
      </c>
      <c r="M119" s="31">
        <f t="shared" si="10"/>
        <v>0</v>
      </c>
      <c r="N119" s="54">
        <f t="shared" si="14"/>
        <v>0</v>
      </c>
    </row>
    <row r="120" spans="1:14" ht="12.75" hidden="1">
      <c r="A120" s="14" t="s">
        <v>356</v>
      </c>
      <c r="B120" s="3" t="s">
        <v>1768</v>
      </c>
      <c r="C120" s="3"/>
      <c r="D120" s="3"/>
      <c r="E120" s="26">
        <f t="shared" si="12"/>
        <v>0</v>
      </c>
      <c r="F120" s="31">
        <f t="shared" si="9"/>
        <v>0</v>
      </c>
      <c r="G120" s="33"/>
      <c r="H120" s="3"/>
      <c r="I120" s="31">
        <f t="shared" si="15"/>
        <v>0</v>
      </c>
      <c r="J120" s="33"/>
      <c r="K120" s="31">
        <f t="shared" si="11"/>
        <v>0</v>
      </c>
      <c r="L120" s="52">
        <f t="shared" si="13"/>
        <v>0</v>
      </c>
      <c r="M120" s="31">
        <f t="shared" si="10"/>
        <v>0</v>
      </c>
      <c r="N120" s="54">
        <f t="shared" si="14"/>
        <v>0</v>
      </c>
    </row>
    <row r="121" spans="1:14" ht="12.75" hidden="1">
      <c r="A121" s="14" t="s">
        <v>357</v>
      </c>
      <c r="B121" s="3" t="s">
        <v>1769</v>
      </c>
      <c r="C121" s="3"/>
      <c r="D121" s="3"/>
      <c r="E121" s="26">
        <f t="shared" si="12"/>
        <v>0</v>
      </c>
      <c r="F121" s="31">
        <f t="shared" si="9"/>
        <v>0</v>
      </c>
      <c r="G121" s="33"/>
      <c r="H121" s="3"/>
      <c r="I121" s="31">
        <f t="shared" si="15"/>
        <v>0</v>
      </c>
      <c r="J121" s="33"/>
      <c r="K121" s="31">
        <f t="shared" si="11"/>
        <v>0</v>
      </c>
      <c r="L121" s="52">
        <f t="shared" si="13"/>
        <v>0</v>
      </c>
      <c r="M121" s="31">
        <f t="shared" si="10"/>
        <v>0</v>
      </c>
      <c r="N121" s="54">
        <f t="shared" si="14"/>
        <v>0</v>
      </c>
    </row>
    <row r="122" spans="1:14" ht="12.75" hidden="1">
      <c r="A122" s="13" t="s">
        <v>358</v>
      </c>
      <c r="B122" s="2" t="s">
        <v>1771</v>
      </c>
      <c r="C122" s="2">
        <f>SUM(C123:C153)-C130-C135-C147</f>
        <v>0</v>
      </c>
      <c r="D122" s="2">
        <f>SUM(D123:D153)-D130-D135-D147</f>
        <v>0</v>
      </c>
      <c r="E122" s="25">
        <f t="shared" si="12"/>
        <v>0</v>
      </c>
      <c r="F122" s="30">
        <f t="shared" si="9"/>
        <v>0</v>
      </c>
      <c r="G122" s="32">
        <f>SUM(G123:G153)-G130-G135-G147</f>
        <v>0</v>
      </c>
      <c r="H122" s="2">
        <f>SUM(H123:H153)-H130-H135-H147</f>
        <v>0</v>
      </c>
      <c r="I122" s="30">
        <f t="shared" si="15"/>
        <v>0</v>
      </c>
      <c r="J122" s="32">
        <f>SUM(J123:J153)-J130-J135-J147</f>
        <v>0</v>
      </c>
      <c r="K122" s="30">
        <f t="shared" si="11"/>
        <v>0</v>
      </c>
      <c r="L122" s="32">
        <f t="shared" si="13"/>
        <v>0</v>
      </c>
      <c r="M122" s="30">
        <f t="shared" si="10"/>
        <v>0</v>
      </c>
      <c r="N122" s="27">
        <f t="shared" si="14"/>
        <v>0</v>
      </c>
    </row>
    <row r="123" spans="1:14" ht="12.75" hidden="1">
      <c r="A123" s="14" t="s">
        <v>359</v>
      </c>
      <c r="B123" s="3" t="s">
        <v>1773</v>
      </c>
      <c r="C123" s="3"/>
      <c r="D123" s="3"/>
      <c r="E123" s="26">
        <f t="shared" si="12"/>
        <v>0</v>
      </c>
      <c r="F123" s="31">
        <f t="shared" si="9"/>
        <v>0</v>
      </c>
      <c r="G123" s="33"/>
      <c r="H123" s="3"/>
      <c r="I123" s="31">
        <f t="shared" si="15"/>
        <v>0</v>
      </c>
      <c r="J123" s="33"/>
      <c r="K123" s="31">
        <f t="shared" si="11"/>
        <v>0</v>
      </c>
      <c r="L123" s="52">
        <f t="shared" si="13"/>
        <v>0</v>
      </c>
      <c r="M123" s="31">
        <f t="shared" si="10"/>
        <v>0</v>
      </c>
      <c r="N123" s="54">
        <f t="shared" si="14"/>
        <v>0</v>
      </c>
    </row>
    <row r="124" spans="1:14" ht="12.75" hidden="1">
      <c r="A124" s="14" t="s">
        <v>360</v>
      </c>
      <c r="B124" s="3" t="s">
        <v>1775</v>
      </c>
      <c r="C124" s="3"/>
      <c r="D124" s="3"/>
      <c r="E124" s="26">
        <f t="shared" si="12"/>
        <v>0</v>
      </c>
      <c r="F124" s="31">
        <f t="shared" si="9"/>
        <v>0</v>
      </c>
      <c r="G124" s="33"/>
      <c r="H124" s="3"/>
      <c r="I124" s="31">
        <f t="shared" si="15"/>
        <v>0</v>
      </c>
      <c r="J124" s="33"/>
      <c r="K124" s="31">
        <f t="shared" si="11"/>
        <v>0</v>
      </c>
      <c r="L124" s="52">
        <f t="shared" si="13"/>
        <v>0</v>
      </c>
      <c r="M124" s="31">
        <f t="shared" si="10"/>
        <v>0</v>
      </c>
      <c r="N124" s="54">
        <f t="shared" si="14"/>
        <v>0</v>
      </c>
    </row>
    <row r="125" spans="1:14" ht="12.75" hidden="1">
      <c r="A125" s="14" t="s">
        <v>361</v>
      </c>
      <c r="B125" s="3" t="s">
        <v>1777</v>
      </c>
      <c r="C125" s="3"/>
      <c r="D125" s="3"/>
      <c r="E125" s="26">
        <f t="shared" si="12"/>
        <v>0</v>
      </c>
      <c r="F125" s="31">
        <f t="shared" si="9"/>
        <v>0</v>
      </c>
      <c r="G125" s="33"/>
      <c r="H125" s="3"/>
      <c r="I125" s="31">
        <f t="shared" si="15"/>
        <v>0</v>
      </c>
      <c r="J125" s="33"/>
      <c r="K125" s="31">
        <f t="shared" si="11"/>
        <v>0</v>
      </c>
      <c r="L125" s="52">
        <f t="shared" si="13"/>
        <v>0</v>
      </c>
      <c r="M125" s="31">
        <f t="shared" si="10"/>
        <v>0</v>
      </c>
      <c r="N125" s="54">
        <f t="shared" si="14"/>
        <v>0</v>
      </c>
    </row>
    <row r="126" spans="1:14" ht="12.75" hidden="1">
      <c r="A126" s="14" t="s">
        <v>362</v>
      </c>
      <c r="B126" s="3" t="s">
        <v>1779</v>
      </c>
      <c r="C126" s="3"/>
      <c r="D126" s="3"/>
      <c r="E126" s="26">
        <f t="shared" si="12"/>
        <v>0</v>
      </c>
      <c r="F126" s="31">
        <f t="shared" si="9"/>
        <v>0</v>
      </c>
      <c r="G126" s="33"/>
      <c r="H126" s="3"/>
      <c r="I126" s="31">
        <f t="shared" si="15"/>
        <v>0</v>
      </c>
      <c r="J126" s="33"/>
      <c r="K126" s="31">
        <f t="shared" si="11"/>
        <v>0</v>
      </c>
      <c r="L126" s="52">
        <f t="shared" si="13"/>
        <v>0</v>
      </c>
      <c r="M126" s="31">
        <f t="shared" si="10"/>
        <v>0</v>
      </c>
      <c r="N126" s="54">
        <f t="shared" si="14"/>
        <v>0</v>
      </c>
    </row>
    <row r="127" spans="1:14" ht="12.75" hidden="1">
      <c r="A127" s="14" t="s">
        <v>363</v>
      </c>
      <c r="B127" s="3" t="s">
        <v>1781</v>
      </c>
      <c r="C127" s="3"/>
      <c r="D127" s="3"/>
      <c r="E127" s="26">
        <f t="shared" si="12"/>
        <v>0</v>
      </c>
      <c r="F127" s="31">
        <f t="shared" si="9"/>
        <v>0</v>
      </c>
      <c r="G127" s="33"/>
      <c r="H127" s="3"/>
      <c r="I127" s="31">
        <f t="shared" si="15"/>
        <v>0</v>
      </c>
      <c r="J127" s="33"/>
      <c r="K127" s="31">
        <f t="shared" si="11"/>
        <v>0</v>
      </c>
      <c r="L127" s="52">
        <f t="shared" si="13"/>
        <v>0</v>
      </c>
      <c r="M127" s="31">
        <f t="shared" si="10"/>
        <v>0</v>
      </c>
      <c r="N127" s="54">
        <f t="shared" si="14"/>
        <v>0</v>
      </c>
    </row>
    <row r="128" spans="1:14" ht="12.75" hidden="1">
      <c r="A128" s="14" t="s">
        <v>364</v>
      </c>
      <c r="B128" s="3" t="s">
        <v>1783</v>
      </c>
      <c r="C128" s="3"/>
      <c r="D128" s="3"/>
      <c r="E128" s="26">
        <f t="shared" si="12"/>
        <v>0</v>
      </c>
      <c r="F128" s="31">
        <f t="shared" si="9"/>
        <v>0</v>
      </c>
      <c r="G128" s="33"/>
      <c r="H128" s="3"/>
      <c r="I128" s="31">
        <f t="shared" si="15"/>
        <v>0</v>
      </c>
      <c r="J128" s="33"/>
      <c r="K128" s="31">
        <f t="shared" si="11"/>
        <v>0</v>
      </c>
      <c r="L128" s="52">
        <f t="shared" si="13"/>
        <v>0</v>
      </c>
      <c r="M128" s="31">
        <f t="shared" si="10"/>
        <v>0</v>
      </c>
      <c r="N128" s="54">
        <f t="shared" si="14"/>
        <v>0</v>
      </c>
    </row>
    <row r="129" spans="1:14" ht="12.75" hidden="1">
      <c r="A129" s="14" t="s">
        <v>365</v>
      </c>
      <c r="B129" s="3" t="s">
        <v>1785</v>
      </c>
      <c r="C129" s="3"/>
      <c r="D129" s="3"/>
      <c r="E129" s="26">
        <f t="shared" si="12"/>
        <v>0</v>
      </c>
      <c r="F129" s="31">
        <f t="shared" si="9"/>
        <v>0</v>
      </c>
      <c r="G129" s="33"/>
      <c r="H129" s="3"/>
      <c r="I129" s="31">
        <f t="shared" si="15"/>
        <v>0</v>
      </c>
      <c r="J129" s="33"/>
      <c r="K129" s="31">
        <f t="shared" si="11"/>
        <v>0</v>
      </c>
      <c r="L129" s="52">
        <f t="shared" si="13"/>
        <v>0</v>
      </c>
      <c r="M129" s="31">
        <f t="shared" si="10"/>
        <v>0</v>
      </c>
      <c r="N129" s="54">
        <f t="shared" si="14"/>
        <v>0</v>
      </c>
    </row>
    <row r="130" spans="1:14" ht="12.75" hidden="1">
      <c r="A130" s="14" t="s">
        <v>366</v>
      </c>
      <c r="B130" s="3" t="s">
        <v>1787</v>
      </c>
      <c r="C130" s="4">
        <f>SUM(C131:C132)</f>
        <v>0</v>
      </c>
      <c r="D130" s="4">
        <f>SUM(D131:D132)</f>
        <v>0</v>
      </c>
      <c r="E130" s="26">
        <f t="shared" si="12"/>
        <v>0</v>
      </c>
      <c r="F130" s="31">
        <f t="shared" si="9"/>
        <v>0</v>
      </c>
      <c r="G130" s="47">
        <f>SUM(G131:G132)</f>
        <v>0</v>
      </c>
      <c r="H130" s="4">
        <f>SUM(H131:H132)</f>
        <v>0</v>
      </c>
      <c r="I130" s="31">
        <f t="shared" si="15"/>
        <v>0</v>
      </c>
      <c r="J130" s="47">
        <f>SUM(J131:J132)</f>
        <v>0</v>
      </c>
      <c r="K130" s="31">
        <f t="shared" si="11"/>
        <v>0</v>
      </c>
      <c r="L130" s="52">
        <f t="shared" si="13"/>
        <v>0</v>
      </c>
      <c r="M130" s="31">
        <f t="shared" si="10"/>
        <v>0</v>
      </c>
      <c r="N130" s="54">
        <f t="shared" si="14"/>
        <v>0</v>
      </c>
    </row>
    <row r="131" spans="1:14" ht="12.75" hidden="1">
      <c r="A131" s="14" t="s">
        <v>367</v>
      </c>
      <c r="B131" s="3" t="s">
        <v>1789</v>
      </c>
      <c r="C131" s="3"/>
      <c r="D131" s="3"/>
      <c r="E131" s="26">
        <f t="shared" si="12"/>
        <v>0</v>
      </c>
      <c r="F131" s="31">
        <f t="shared" si="9"/>
        <v>0</v>
      </c>
      <c r="G131" s="33"/>
      <c r="H131" s="3"/>
      <c r="I131" s="31">
        <f t="shared" si="15"/>
        <v>0</v>
      </c>
      <c r="J131" s="33"/>
      <c r="K131" s="31">
        <f t="shared" si="11"/>
        <v>0</v>
      </c>
      <c r="L131" s="52">
        <f t="shared" si="13"/>
        <v>0</v>
      </c>
      <c r="M131" s="31">
        <f t="shared" si="10"/>
        <v>0</v>
      </c>
      <c r="N131" s="54">
        <f t="shared" si="14"/>
        <v>0</v>
      </c>
    </row>
    <row r="132" spans="1:14" ht="12.75" hidden="1">
      <c r="A132" s="14" t="s">
        <v>368</v>
      </c>
      <c r="B132" s="3" t="s">
        <v>1791</v>
      </c>
      <c r="C132" s="3"/>
      <c r="D132" s="3"/>
      <c r="E132" s="26">
        <f t="shared" si="12"/>
        <v>0</v>
      </c>
      <c r="F132" s="31">
        <f t="shared" si="9"/>
        <v>0</v>
      </c>
      <c r="G132" s="33"/>
      <c r="H132" s="3"/>
      <c r="I132" s="31">
        <f t="shared" si="15"/>
        <v>0</v>
      </c>
      <c r="J132" s="33"/>
      <c r="K132" s="31">
        <f t="shared" si="11"/>
        <v>0</v>
      </c>
      <c r="L132" s="52">
        <f t="shared" si="13"/>
        <v>0</v>
      </c>
      <c r="M132" s="31">
        <f t="shared" si="10"/>
        <v>0</v>
      </c>
      <c r="N132" s="54">
        <f t="shared" si="14"/>
        <v>0</v>
      </c>
    </row>
    <row r="133" spans="1:14" ht="12.75" hidden="1">
      <c r="A133" s="14" t="s">
        <v>369</v>
      </c>
      <c r="B133" s="3" t="s">
        <v>1793</v>
      </c>
      <c r="C133" s="3"/>
      <c r="D133" s="3"/>
      <c r="E133" s="26">
        <f t="shared" si="12"/>
        <v>0</v>
      </c>
      <c r="F133" s="31">
        <f t="shared" si="9"/>
        <v>0</v>
      </c>
      <c r="G133" s="33"/>
      <c r="H133" s="3"/>
      <c r="I133" s="31">
        <f t="shared" si="15"/>
        <v>0</v>
      </c>
      <c r="J133" s="33"/>
      <c r="K133" s="31">
        <f t="shared" si="11"/>
        <v>0</v>
      </c>
      <c r="L133" s="52">
        <f t="shared" si="13"/>
        <v>0</v>
      </c>
      <c r="M133" s="31">
        <f t="shared" si="10"/>
        <v>0</v>
      </c>
      <c r="N133" s="54">
        <f t="shared" si="14"/>
        <v>0</v>
      </c>
    </row>
    <row r="134" spans="1:14" ht="12.75" hidden="1">
      <c r="A134" s="14" t="s">
        <v>370</v>
      </c>
      <c r="B134" s="3" t="s">
        <v>1795</v>
      </c>
      <c r="C134" s="3"/>
      <c r="D134" s="3"/>
      <c r="E134" s="26">
        <f t="shared" si="12"/>
        <v>0</v>
      </c>
      <c r="F134" s="31">
        <f t="shared" si="9"/>
        <v>0</v>
      </c>
      <c r="G134" s="33"/>
      <c r="H134" s="3"/>
      <c r="I134" s="31">
        <f t="shared" si="15"/>
        <v>0</v>
      </c>
      <c r="J134" s="33"/>
      <c r="K134" s="31">
        <f t="shared" si="11"/>
        <v>0</v>
      </c>
      <c r="L134" s="52">
        <f t="shared" si="13"/>
        <v>0</v>
      </c>
      <c r="M134" s="31">
        <f t="shared" si="10"/>
        <v>0</v>
      </c>
      <c r="N134" s="54">
        <f t="shared" si="14"/>
        <v>0</v>
      </c>
    </row>
    <row r="135" spans="1:14" ht="12.75" hidden="1">
      <c r="A135" s="14" t="s">
        <v>371</v>
      </c>
      <c r="B135" s="3" t="s">
        <v>1797</v>
      </c>
      <c r="C135" s="4">
        <f>SUM(C136:C138)</f>
        <v>0</v>
      </c>
      <c r="D135" s="4">
        <f>SUM(D136:D138)</f>
        <v>0</v>
      </c>
      <c r="E135" s="26">
        <f t="shared" si="12"/>
        <v>0</v>
      </c>
      <c r="F135" s="31">
        <f aca="true" t="shared" si="16" ref="F135:F200">IF(OR(E135=0,E$1142=0),0,E135/E$1142)*100</f>
        <v>0</v>
      </c>
      <c r="G135" s="47">
        <f>SUM(G136:G138)</f>
        <v>0</v>
      </c>
      <c r="H135" s="4">
        <f>SUM(H136:H138)</f>
        <v>0</v>
      </c>
      <c r="I135" s="31">
        <f t="shared" si="15"/>
        <v>0</v>
      </c>
      <c r="J135" s="47">
        <f>SUM(J136:J138)</f>
        <v>0</v>
      </c>
      <c r="K135" s="31">
        <f t="shared" si="11"/>
        <v>0</v>
      </c>
      <c r="L135" s="52">
        <f t="shared" si="13"/>
        <v>0</v>
      </c>
      <c r="M135" s="31">
        <f t="shared" si="10"/>
        <v>0</v>
      </c>
      <c r="N135" s="54">
        <f t="shared" si="14"/>
        <v>0</v>
      </c>
    </row>
    <row r="136" spans="1:14" ht="12.75" hidden="1">
      <c r="A136" s="14" t="s">
        <v>372</v>
      </c>
      <c r="B136" s="3" t="s">
        <v>1799</v>
      </c>
      <c r="C136" s="3"/>
      <c r="D136" s="3"/>
      <c r="E136" s="26">
        <f t="shared" si="12"/>
        <v>0</v>
      </c>
      <c r="F136" s="31">
        <f t="shared" si="16"/>
        <v>0</v>
      </c>
      <c r="G136" s="33"/>
      <c r="H136" s="3"/>
      <c r="I136" s="31">
        <f t="shared" si="15"/>
        <v>0</v>
      </c>
      <c r="J136" s="33"/>
      <c r="K136" s="31">
        <f t="shared" si="11"/>
        <v>0</v>
      </c>
      <c r="L136" s="52">
        <f t="shared" si="13"/>
        <v>0</v>
      </c>
      <c r="M136" s="31">
        <f aca="true" t="shared" si="17" ref="M136:M201">IF(OR(L136=0,E136=0),0,L136/E136)*100</f>
        <v>0</v>
      </c>
      <c r="N136" s="54">
        <f t="shared" si="14"/>
        <v>0</v>
      </c>
    </row>
    <row r="137" spans="1:14" ht="12.75" hidden="1">
      <c r="A137" s="14" t="s">
        <v>373</v>
      </c>
      <c r="B137" s="3" t="s">
        <v>1801</v>
      </c>
      <c r="C137" s="3"/>
      <c r="D137" s="3"/>
      <c r="E137" s="26">
        <f t="shared" si="12"/>
        <v>0</v>
      </c>
      <c r="F137" s="31">
        <f t="shared" si="16"/>
        <v>0</v>
      </c>
      <c r="G137" s="33"/>
      <c r="H137" s="3"/>
      <c r="I137" s="31">
        <f t="shared" si="15"/>
        <v>0</v>
      </c>
      <c r="J137" s="33"/>
      <c r="K137" s="31">
        <f aca="true" t="shared" si="18" ref="K137:K202">IF(OR(J137=0,E137=0),0,J137/E137)*100</f>
        <v>0</v>
      </c>
      <c r="L137" s="52">
        <f t="shared" si="13"/>
        <v>0</v>
      </c>
      <c r="M137" s="31">
        <f t="shared" si="17"/>
        <v>0</v>
      </c>
      <c r="N137" s="54">
        <f t="shared" si="14"/>
        <v>0</v>
      </c>
    </row>
    <row r="138" spans="1:14" ht="12.75" hidden="1">
      <c r="A138" s="14" t="s">
        <v>374</v>
      </c>
      <c r="B138" s="3" t="s">
        <v>1803</v>
      </c>
      <c r="C138" s="3"/>
      <c r="D138" s="3"/>
      <c r="E138" s="26">
        <f t="shared" si="12"/>
        <v>0</v>
      </c>
      <c r="F138" s="31">
        <f t="shared" si="16"/>
        <v>0</v>
      </c>
      <c r="G138" s="33"/>
      <c r="H138" s="3"/>
      <c r="I138" s="31">
        <f t="shared" si="15"/>
        <v>0</v>
      </c>
      <c r="J138" s="33"/>
      <c r="K138" s="31">
        <f t="shared" si="18"/>
        <v>0</v>
      </c>
      <c r="L138" s="52">
        <f t="shared" si="13"/>
        <v>0</v>
      </c>
      <c r="M138" s="31">
        <f t="shared" si="17"/>
        <v>0</v>
      </c>
      <c r="N138" s="54">
        <f t="shared" si="14"/>
        <v>0</v>
      </c>
    </row>
    <row r="139" spans="1:14" ht="12.75" hidden="1">
      <c r="A139" s="14" t="s">
        <v>375</v>
      </c>
      <c r="B139" s="3" t="s">
        <v>1805</v>
      </c>
      <c r="C139" s="3"/>
      <c r="D139" s="3"/>
      <c r="E139" s="26">
        <f aca="true" t="shared" si="19" ref="E139:E204">SUM(C139:D139)</f>
        <v>0</v>
      </c>
      <c r="F139" s="31">
        <f t="shared" si="16"/>
        <v>0</v>
      </c>
      <c r="G139" s="33"/>
      <c r="H139" s="3"/>
      <c r="I139" s="31">
        <f t="shared" si="15"/>
        <v>0</v>
      </c>
      <c r="J139" s="33"/>
      <c r="K139" s="31">
        <f t="shared" si="18"/>
        <v>0</v>
      </c>
      <c r="L139" s="52">
        <f aca="true" t="shared" si="20" ref="L139:L204">SUM(J139++H139)</f>
        <v>0</v>
      </c>
      <c r="M139" s="31">
        <f t="shared" si="17"/>
        <v>0</v>
      </c>
      <c r="N139" s="54">
        <f aca="true" t="shared" si="21" ref="N139:N204">SUM(E139-L139)</f>
        <v>0</v>
      </c>
    </row>
    <row r="140" spans="1:14" ht="12.75" hidden="1">
      <c r="A140" s="14" t="s">
        <v>376</v>
      </c>
      <c r="B140" s="3" t="s">
        <v>1807</v>
      </c>
      <c r="C140" s="3"/>
      <c r="D140" s="3"/>
      <c r="E140" s="26">
        <f t="shared" si="19"/>
        <v>0</v>
      </c>
      <c r="F140" s="31">
        <f t="shared" si="16"/>
        <v>0</v>
      </c>
      <c r="G140" s="33"/>
      <c r="H140" s="3"/>
      <c r="I140" s="31">
        <f t="shared" si="15"/>
        <v>0</v>
      </c>
      <c r="J140" s="33"/>
      <c r="K140" s="31">
        <f t="shared" si="18"/>
        <v>0</v>
      </c>
      <c r="L140" s="52">
        <f t="shared" si="20"/>
        <v>0</v>
      </c>
      <c r="M140" s="31">
        <f t="shared" si="17"/>
        <v>0</v>
      </c>
      <c r="N140" s="54">
        <f t="shared" si="21"/>
        <v>0</v>
      </c>
    </row>
    <row r="141" spans="1:14" ht="12.75" hidden="1">
      <c r="A141" s="14" t="s">
        <v>377</v>
      </c>
      <c r="B141" s="3" t="s">
        <v>267</v>
      </c>
      <c r="C141" s="3"/>
      <c r="D141" s="3"/>
      <c r="E141" s="26">
        <f t="shared" si="19"/>
        <v>0</v>
      </c>
      <c r="F141" s="31">
        <f t="shared" si="16"/>
        <v>0</v>
      </c>
      <c r="G141" s="33"/>
      <c r="H141" s="3"/>
      <c r="I141" s="31">
        <f t="shared" si="15"/>
        <v>0</v>
      </c>
      <c r="J141" s="33"/>
      <c r="K141" s="31">
        <f t="shared" si="18"/>
        <v>0</v>
      </c>
      <c r="L141" s="52">
        <f t="shared" si="20"/>
        <v>0</v>
      </c>
      <c r="M141" s="31">
        <f t="shared" si="17"/>
        <v>0</v>
      </c>
      <c r="N141" s="54">
        <f t="shared" si="21"/>
        <v>0</v>
      </c>
    </row>
    <row r="142" spans="1:14" ht="12.75" hidden="1">
      <c r="A142" s="14" t="s">
        <v>378</v>
      </c>
      <c r="B142" s="3" t="s">
        <v>269</v>
      </c>
      <c r="C142" s="3"/>
      <c r="D142" s="3"/>
      <c r="E142" s="26">
        <f t="shared" si="19"/>
        <v>0</v>
      </c>
      <c r="F142" s="31">
        <f t="shared" si="16"/>
        <v>0</v>
      </c>
      <c r="G142" s="33"/>
      <c r="H142" s="3"/>
      <c r="I142" s="31">
        <f t="shared" si="15"/>
        <v>0</v>
      </c>
      <c r="J142" s="33"/>
      <c r="K142" s="31">
        <f t="shared" si="18"/>
        <v>0</v>
      </c>
      <c r="L142" s="52">
        <f t="shared" si="20"/>
        <v>0</v>
      </c>
      <c r="M142" s="31">
        <f t="shared" si="17"/>
        <v>0</v>
      </c>
      <c r="N142" s="54">
        <f t="shared" si="21"/>
        <v>0</v>
      </c>
    </row>
    <row r="143" spans="1:14" ht="12.75" hidden="1">
      <c r="A143" s="14" t="s">
        <v>379</v>
      </c>
      <c r="B143" s="3" t="s">
        <v>271</v>
      </c>
      <c r="C143" s="3"/>
      <c r="D143" s="3"/>
      <c r="E143" s="26">
        <f t="shared" si="19"/>
        <v>0</v>
      </c>
      <c r="F143" s="31">
        <f t="shared" si="16"/>
        <v>0</v>
      </c>
      <c r="G143" s="33"/>
      <c r="H143" s="3"/>
      <c r="I143" s="31">
        <f t="shared" si="15"/>
        <v>0</v>
      </c>
      <c r="J143" s="33"/>
      <c r="K143" s="31">
        <f t="shared" si="18"/>
        <v>0</v>
      </c>
      <c r="L143" s="52">
        <f t="shared" si="20"/>
        <v>0</v>
      </c>
      <c r="M143" s="31">
        <f t="shared" si="17"/>
        <v>0</v>
      </c>
      <c r="N143" s="54">
        <f t="shared" si="21"/>
        <v>0</v>
      </c>
    </row>
    <row r="144" spans="1:14" ht="12.75" hidden="1">
      <c r="A144" s="14" t="s">
        <v>380</v>
      </c>
      <c r="B144" s="3" t="s">
        <v>273</v>
      </c>
      <c r="C144" s="3"/>
      <c r="D144" s="3"/>
      <c r="E144" s="26">
        <f t="shared" si="19"/>
        <v>0</v>
      </c>
      <c r="F144" s="31">
        <f t="shared" si="16"/>
        <v>0</v>
      </c>
      <c r="G144" s="33"/>
      <c r="H144" s="3"/>
      <c r="I144" s="31">
        <f t="shared" si="15"/>
        <v>0</v>
      </c>
      <c r="J144" s="33"/>
      <c r="K144" s="31">
        <f t="shared" si="18"/>
        <v>0</v>
      </c>
      <c r="L144" s="52">
        <f t="shared" si="20"/>
        <v>0</v>
      </c>
      <c r="M144" s="31">
        <f t="shared" si="17"/>
        <v>0</v>
      </c>
      <c r="N144" s="54">
        <f t="shared" si="21"/>
        <v>0</v>
      </c>
    </row>
    <row r="145" spans="1:14" ht="12.75" hidden="1">
      <c r="A145" s="14" t="s">
        <v>381</v>
      </c>
      <c r="B145" s="3" t="s">
        <v>275</v>
      </c>
      <c r="C145" s="3"/>
      <c r="D145" s="3"/>
      <c r="E145" s="26">
        <f t="shared" si="19"/>
        <v>0</v>
      </c>
      <c r="F145" s="31">
        <f t="shared" si="16"/>
        <v>0</v>
      </c>
      <c r="G145" s="33"/>
      <c r="H145" s="3"/>
      <c r="I145" s="31">
        <f t="shared" si="15"/>
        <v>0</v>
      </c>
      <c r="J145" s="33"/>
      <c r="K145" s="31">
        <f t="shared" si="18"/>
        <v>0</v>
      </c>
      <c r="L145" s="52">
        <f t="shared" si="20"/>
        <v>0</v>
      </c>
      <c r="M145" s="31">
        <f t="shared" si="17"/>
        <v>0</v>
      </c>
      <c r="N145" s="54">
        <f t="shared" si="21"/>
        <v>0</v>
      </c>
    </row>
    <row r="146" spans="1:14" ht="12.75" hidden="1">
      <c r="A146" s="14" t="s">
        <v>382</v>
      </c>
      <c r="B146" s="3" t="s">
        <v>277</v>
      </c>
      <c r="C146" s="3"/>
      <c r="D146" s="3"/>
      <c r="E146" s="26">
        <f t="shared" si="19"/>
        <v>0</v>
      </c>
      <c r="F146" s="31">
        <f t="shared" si="16"/>
        <v>0</v>
      </c>
      <c r="G146" s="33"/>
      <c r="H146" s="3"/>
      <c r="I146" s="31">
        <f t="shared" si="15"/>
        <v>0</v>
      </c>
      <c r="J146" s="33"/>
      <c r="K146" s="31">
        <f t="shared" si="18"/>
        <v>0</v>
      </c>
      <c r="L146" s="52">
        <f t="shared" si="20"/>
        <v>0</v>
      </c>
      <c r="M146" s="31">
        <f t="shared" si="17"/>
        <v>0</v>
      </c>
      <c r="N146" s="54">
        <f t="shared" si="21"/>
        <v>0</v>
      </c>
    </row>
    <row r="147" spans="1:14" ht="12.75" hidden="1">
      <c r="A147" s="14" t="s">
        <v>383</v>
      </c>
      <c r="B147" s="3" t="s">
        <v>279</v>
      </c>
      <c r="C147" s="4">
        <f>SUM(C148:C150)</f>
        <v>0</v>
      </c>
      <c r="D147" s="4">
        <f>SUM(D148:D150)</f>
        <v>0</v>
      </c>
      <c r="E147" s="26">
        <f t="shared" si="19"/>
        <v>0</v>
      </c>
      <c r="F147" s="31">
        <f t="shared" si="16"/>
        <v>0</v>
      </c>
      <c r="G147" s="47">
        <f>SUM(G148:G150)</f>
        <v>0</v>
      </c>
      <c r="H147" s="4">
        <f>SUM(H148:H150)</f>
        <v>0</v>
      </c>
      <c r="I147" s="31">
        <f t="shared" si="15"/>
        <v>0</v>
      </c>
      <c r="J147" s="47">
        <f>SUM(J148:J150)</f>
        <v>0</v>
      </c>
      <c r="K147" s="31">
        <f t="shared" si="18"/>
        <v>0</v>
      </c>
      <c r="L147" s="52">
        <f t="shared" si="20"/>
        <v>0</v>
      </c>
      <c r="M147" s="31">
        <f t="shared" si="17"/>
        <v>0</v>
      </c>
      <c r="N147" s="54">
        <f t="shared" si="21"/>
        <v>0</v>
      </c>
    </row>
    <row r="148" spans="1:14" ht="12.75" hidden="1">
      <c r="A148" s="14" t="s">
        <v>384</v>
      </c>
      <c r="B148" s="3" t="s">
        <v>281</v>
      </c>
      <c r="C148" s="3"/>
      <c r="D148" s="3"/>
      <c r="E148" s="26">
        <f t="shared" si="19"/>
        <v>0</v>
      </c>
      <c r="F148" s="31">
        <f t="shared" si="16"/>
        <v>0</v>
      </c>
      <c r="G148" s="33"/>
      <c r="H148" s="3"/>
      <c r="I148" s="31">
        <f t="shared" si="15"/>
        <v>0</v>
      </c>
      <c r="J148" s="33"/>
      <c r="K148" s="31">
        <f t="shared" si="18"/>
        <v>0</v>
      </c>
      <c r="L148" s="52">
        <f t="shared" si="20"/>
        <v>0</v>
      </c>
      <c r="M148" s="31">
        <f t="shared" si="17"/>
        <v>0</v>
      </c>
      <c r="N148" s="54">
        <f t="shared" si="21"/>
        <v>0</v>
      </c>
    </row>
    <row r="149" spans="1:14" ht="12.75" hidden="1">
      <c r="A149" s="14" t="s">
        <v>385</v>
      </c>
      <c r="B149" s="3" t="s">
        <v>283</v>
      </c>
      <c r="C149" s="3"/>
      <c r="D149" s="3"/>
      <c r="E149" s="26">
        <f t="shared" si="19"/>
        <v>0</v>
      </c>
      <c r="F149" s="31">
        <f t="shared" si="16"/>
        <v>0</v>
      </c>
      <c r="G149" s="33"/>
      <c r="H149" s="3"/>
      <c r="I149" s="31">
        <f t="shared" si="15"/>
        <v>0</v>
      </c>
      <c r="J149" s="33"/>
      <c r="K149" s="31">
        <f t="shared" si="18"/>
        <v>0</v>
      </c>
      <c r="L149" s="52">
        <f t="shared" si="20"/>
        <v>0</v>
      </c>
      <c r="M149" s="31">
        <f t="shared" si="17"/>
        <v>0</v>
      </c>
      <c r="N149" s="54">
        <f t="shared" si="21"/>
        <v>0</v>
      </c>
    </row>
    <row r="150" spans="1:14" ht="12.75" hidden="1">
      <c r="A150" s="14" t="s">
        <v>386</v>
      </c>
      <c r="B150" s="3" t="s">
        <v>285</v>
      </c>
      <c r="C150" s="3"/>
      <c r="D150" s="3"/>
      <c r="E150" s="26">
        <f t="shared" si="19"/>
        <v>0</v>
      </c>
      <c r="F150" s="31">
        <f t="shared" si="16"/>
        <v>0</v>
      </c>
      <c r="G150" s="33"/>
      <c r="H150" s="3"/>
      <c r="I150" s="31">
        <f t="shared" si="15"/>
        <v>0</v>
      </c>
      <c r="J150" s="33"/>
      <c r="K150" s="31">
        <f t="shared" si="18"/>
        <v>0</v>
      </c>
      <c r="L150" s="52">
        <f t="shared" si="20"/>
        <v>0</v>
      </c>
      <c r="M150" s="31">
        <f t="shared" si="17"/>
        <v>0</v>
      </c>
      <c r="N150" s="54">
        <f t="shared" si="21"/>
        <v>0</v>
      </c>
    </row>
    <row r="151" spans="1:14" ht="12.75" hidden="1">
      <c r="A151" s="14" t="s">
        <v>387</v>
      </c>
      <c r="B151" s="3" t="s">
        <v>388</v>
      </c>
      <c r="C151" s="3"/>
      <c r="D151" s="3"/>
      <c r="E151" s="26">
        <f t="shared" si="19"/>
        <v>0</v>
      </c>
      <c r="F151" s="31">
        <f t="shared" si="16"/>
        <v>0</v>
      </c>
      <c r="G151" s="33"/>
      <c r="H151" s="3"/>
      <c r="I151" s="31">
        <f t="shared" si="15"/>
        <v>0</v>
      </c>
      <c r="J151" s="33"/>
      <c r="K151" s="31">
        <f t="shared" si="18"/>
        <v>0</v>
      </c>
      <c r="L151" s="52">
        <f t="shared" si="20"/>
        <v>0</v>
      </c>
      <c r="M151" s="31">
        <f t="shared" si="17"/>
        <v>0</v>
      </c>
      <c r="N151" s="54">
        <f t="shared" si="21"/>
        <v>0</v>
      </c>
    </row>
    <row r="152" spans="1:14" ht="12.75" hidden="1">
      <c r="A152" s="14" t="s">
        <v>389</v>
      </c>
      <c r="B152" s="3" t="s">
        <v>390</v>
      </c>
      <c r="C152" s="3"/>
      <c r="D152" s="3"/>
      <c r="E152" s="26">
        <f t="shared" si="19"/>
        <v>0</v>
      </c>
      <c r="F152" s="31">
        <f t="shared" si="16"/>
        <v>0</v>
      </c>
      <c r="G152" s="33"/>
      <c r="H152" s="3"/>
      <c r="I152" s="31">
        <f aca="true" t="shared" si="22" ref="I152:I217">IF(OR(H152=0,E152=0),0,H152/E152)*100</f>
        <v>0</v>
      </c>
      <c r="J152" s="33"/>
      <c r="K152" s="31">
        <f t="shared" si="18"/>
        <v>0</v>
      </c>
      <c r="L152" s="52">
        <f t="shared" si="20"/>
        <v>0</v>
      </c>
      <c r="M152" s="31">
        <f t="shared" si="17"/>
        <v>0</v>
      </c>
      <c r="N152" s="54">
        <f t="shared" si="21"/>
        <v>0</v>
      </c>
    </row>
    <row r="153" spans="1:14" ht="12.75" hidden="1">
      <c r="A153" s="14" t="s">
        <v>391</v>
      </c>
      <c r="B153" s="3" t="s">
        <v>291</v>
      </c>
      <c r="C153" s="3"/>
      <c r="D153" s="3"/>
      <c r="E153" s="26">
        <f t="shared" si="19"/>
        <v>0</v>
      </c>
      <c r="F153" s="31">
        <f t="shared" si="16"/>
        <v>0</v>
      </c>
      <c r="G153" s="33"/>
      <c r="H153" s="3"/>
      <c r="I153" s="31">
        <f t="shared" si="22"/>
        <v>0</v>
      </c>
      <c r="J153" s="33"/>
      <c r="K153" s="31">
        <f t="shared" si="18"/>
        <v>0</v>
      </c>
      <c r="L153" s="52">
        <f t="shared" si="20"/>
        <v>0</v>
      </c>
      <c r="M153" s="31">
        <f t="shared" si="17"/>
        <v>0</v>
      </c>
      <c r="N153" s="54">
        <f t="shared" si="21"/>
        <v>0</v>
      </c>
    </row>
    <row r="154" spans="1:14" ht="12.75" hidden="1">
      <c r="A154" s="13" t="s">
        <v>392</v>
      </c>
      <c r="B154" s="2" t="s">
        <v>293</v>
      </c>
      <c r="C154" s="2">
        <f>SUM(C155:C169)-C156-C162</f>
        <v>0</v>
      </c>
      <c r="D154" s="2">
        <f>SUM(D155:D169)-D156-D162</f>
        <v>0</v>
      </c>
      <c r="E154" s="25">
        <f t="shared" si="19"/>
        <v>0</v>
      </c>
      <c r="F154" s="30">
        <f t="shared" si="16"/>
        <v>0</v>
      </c>
      <c r="G154" s="32">
        <f>SUM(G155:G169)-G156-G162</f>
        <v>0</v>
      </c>
      <c r="H154" s="2">
        <f>SUM(H155:H169)-H156-H162</f>
        <v>0</v>
      </c>
      <c r="I154" s="30">
        <f t="shared" si="22"/>
        <v>0</v>
      </c>
      <c r="J154" s="32">
        <f>SUM(J155:J169)-J156-J162</f>
        <v>0</v>
      </c>
      <c r="K154" s="30">
        <f t="shared" si="18"/>
        <v>0</v>
      </c>
      <c r="L154" s="32">
        <f t="shared" si="20"/>
        <v>0</v>
      </c>
      <c r="M154" s="30">
        <f t="shared" si="17"/>
        <v>0</v>
      </c>
      <c r="N154" s="27">
        <f t="shared" si="21"/>
        <v>0</v>
      </c>
    </row>
    <row r="155" spans="1:14" ht="12.75" hidden="1">
      <c r="A155" s="14" t="s">
        <v>393</v>
      </c>
      <c r="B155" s="3" t="s">
        <v>295</v>
      </c>
      <c r="C155" s="3"/>
      <c r="D155" s="3"/>
      <c r="E155" s="26">
        <f t="shared" si="19"/>
        <v>0</v>
      </c>
      <c r="F155" s="31">
        <f t="shared" si="16"/>
        <v>0</v>
      </c>
      <c r="G155" s="33"/>
      <c r="H155" s="3"/>
      <c r="I155" s="31">
        <f t="shared" si="22"/>
        <v>0</v>
      </c>
      <c r="J155" s="33"/>
      <c r="K155" s="31">
        <f t="shared" si="18"/>
        <v>0</v>
      </c>
      <c r="L155" s="52">
        <f t="shared" si="20"/>
        <v>0</v>
      </c>
      <c r="M155" s="31">
        <f t="shared" si="17"/>
        <v>0</v>
      </c>
      <c r="N155" s="54">
        <f t="shared" si="21"/>
        <v>0</v>
      </c>
    </row>
    <row r="156" spans="1:14" ht="12.75" hidden="1">
      <c r="A156" s="14" t="s">
        <v>394</v>
      </c>
      <c r="B156" s="3" t="s">
        <v>297</v>
      </c>
      <c r="C156" s="4">
        <f>SUM(C157:C160)</f>
        <v>0</v>
      </c>
      <c r="D156" s="4">
        <f>SUM(D157:D160)</f>
        <v>0</v>
      </c>
      <c r="E156" s="26">
        <f t="shared" si="19"/>
        <v>0</v>
      </c>
      <c r="F156" s="31">
        <f t="shared" si="16"/>
        <v>0</v>
      </c>
      <c r="G156" s="47">
        <f>SUM(G157:G160)</f>
        <v>0</v>
      </c>
      <c r="H156" s="4">
        <f>SUM(H157:H160)</f>
        <v>0</v>
      </c>
      <c r="I156" s="31">
        <f t="shared" si="22"/>
        <v>0</v>
      </c>
      <c r="J156" s="47">
        <f>SUM(J157:J160)</f>
        <v>0</v>
      </c>
      <c r="K156" s="31">
        <f t="shared" si="18"/>
        <v>0</v>
      </c>
      <c r="L156" s="52">
        <f t="shared" si="20"/>
        <v>0</v>
      </c>
      <c r="M156" s="31">
        <f t="shared" si="17"/>
        <v>0</v>
      </c>
      <c r="N156" s="54">
        <f t="shared" si="21"/>
        <v>0</v>
      </c>
    </row>
    <row r="157" spans="1:14" ht="12.75" hidden="1">
      <c r="A157" s="14" t="s">
        <v>395</v>
      </c>
      <c r="B157" s="3" t="s">
        <v>299</v>
      </c>
      <c r="C157" s="3"/>
      <c r="D157" s="3"/>
      <c r="E157" s="26">
        <f t="shared" si="19"/>
        <v>0</v>
      </c>
      <c r="F157" s="31">
        <f t="shared" si="16"/>
        <v>0</v>
      </c>
      <c r="G157" s="33"/>
      <c r="H157" s="3"/>
      <c r="I157" s="31">
        <f t="shared" si="22"/>
        <v>0</v>
      </c>
      <c r="J157" s="33"/>
      <c r="K157" s="31">
        <f t="shared" si="18"/>
        <v>0</v>
      </c>
      <c r="L157" s="52">
        <f t="shared" si="20"/>
        <v>0</v>
      </c>
      <c r="M157" s="31">
        <f t="shared" si="17"/>
        <v>0</v>
      </c>
      <c r="N157" s="54">
        <f t="shared" si="21"/>
        <v>0</v>
      </c>
    </row>
    <row r="158" spans="1:14" ht="12.75" hidden="1">
      <c r="A158" s="14" t="s">
        <v>396</v>
      </c>
      <c r="B158" s="3" t="s">
        <v>301</v>
      </c>
      <c r="C158" s="3"/>
      <c r="D158" s="3"/>
      <c r="E158" s="26">
        <f t="shared" si="19"/>
        <v>0</v>
      </c>
      <c r="F158" s="31">
        <f t="shared" si="16"/>
        <v>0</v>
      </c>
      <c r="G158" s="33"/>
      <c r="H158" s="3"/>
      <c r="I158" s="31">
        <f t="shared" si="22"/>
        <v>0</v>
      </c>
      <c r="J158" s="33"/>
      <c r="K158" s="31">
        <f t="shared" si="18"/>
        <v>0</v>
      </c>
      <c r="L158" s="52">
        <f t="shared" si="20"/>
        <v>0</v>
      </c>
      <c r="M158" s="31">
        <f t="shared" si="17"/>
        <v>0</v>
      </c>
      <c r="N158" s="54">
        <f t="shared" si="21"/>
        <v>0</v>
      </c>
    </row>
    <row r="159" spans="1:14" ht="12.75" hidden="1">
      <c r="A159" s="14" t="s">
        <v>397</v>
      </c>
      <c r="B159" s="3" t="s">
        <v>303</v>
      </c>
      <c r="C159" s="3"/>
      <c r="D159" s="3"/>
      <c r="E159" s="26">
        <f t="shared" si="19"/>
        <v>0</v>
      </c>
      <c r="F159" s="31">
        <f t="shared" si="16"/>
        <v>0</v>
      </c>
      <c r="G159" s="33"/>
      <c r="H159" s="3"/>
      <c r="I159" s="31">
        <f t="shared" si="22"/>
        <v>0</v>
      </c>
      <c r="J159" s="33"/>
      <c r="K159" s="31">
        <f t="shared" si="18"/>
        <v>0</v>
      </c>
      <c r="L159" s="52">
        <f t="shared" si="20"/>
        <v>0</v>
      </c>
      <c r="M159" s="31">
        <f t="shared" si="17"/>
        <v>0</v>
      </c>
      <c r="N159" s="54">
        <f t="shared" si="21"/>
        <v>0</v>
      </c>
    </row>
    <row r="160" spans="1:14" ht="12.75" hidden="1">
      <c r="A160" s="14" t="s">
        <v>398</v>
      </c>
      <c r="B160" s="3" t="s">
        <v>305</v>
      </c>
      <c r="C160" s="3"/>
      <c r="D160" s="3"/>
      <c r="E160" s="26">
        <f t="shared" si="19"/>
        <v>0</v>
      </c>
      <c r="F160" s="31">
        <f t="shared" si="16"/>
        <v>0</v>
      </c>
      <c r="G160" s="33"/>
      <c r="H160" s="3"/>
      <c r="I160" s="31">
        <f t="shared" si="22"/>
        <v>0</v>
      </c>
      <c r="J160" s="33"/>
      <c r="K160" s="31">
        <f t="shared" si="18"/>
        <v>0</v>
      </c>
      <c r="L160" s="52">
        <f t="shared" si="20"/>
        <v>0</v>
      </c>
      <c r="M160" s="31">
        <f t="shared" si="17"/>
        <v>0</v>
      </c>
      <c r="N160" s="54">
        <f t="shared" si="21"/>
        <v>0</v>
      </c>
    </row>
    <row r="161" spans="1:14" ht="12.75" hidden="1">
      <c r="A161" s="14" t="s">
        <v>399</v>
      </c>
      <c r="B161" s="3" t="s">
        <v>307</v>
      </c>
      <c r="C161" s="3"/>
      <c r="D161" s="3"/>
      <c r="E161" s="26">
        <f t="shared" si="19"/>
        <v>0</v>
      </c>
      <c r="F161" s="31">
        <f t="shared" si="16"/>
        <v>0</v>
      </c>
      <c r="G161" s="33"/>
      <c r="H161" s="3"/>
      <c r="I161" s="31">
        <f t="shared" si="22"/>
        <v>0</v>
      </c>
      <c r="J161" s="33"/>
      <c r="K161" s="31">
        <f t="shared" si="18"/>
        <v>0</v>
      </c>
      <c r="L161" s="52">
        <f t="shared" si="20"/>
        <v>0</v>
      </c>
      <c r="M161" s="31">
        <f t="shared" si="17"/>
        <v>0</v>
      </c>
      <c r="N161" s="54">
        <f t="shared" si="21"/>
        <v>0</v>
      </c>
    </row>
    <row r="162" spans="1:14" ht="12.75" hidden="1">
      <c r="A162" s="14" t="s">
        <v>400</v>
      </c>
      <c r="B162" s="3" t="s">
        <v>309</v>
      </c>
      <c r="C162" s="4">
        <f>SUM(C163:C165)</f>
        <v>0</v>
      </c>
      <c r="D162" s="4">
        <f>SUM(D163:D165)</f>
        <v>0</v>
      </c>
      <c r="E162" s="26">
        <f t="shared" si="19"/>
        <v>0</v>
      </c>
      <c r="F162" s="31">
        <f t="shared" si="16"/>
        <v>0</v>
      </c>
      <c r="G162" s="47">
        <f>SUM(G163:G165)</f>
        <v>0</v>
      </c>
      <c r="H162" s="4">
        <f>SUM(H163:H165)</f>
        <v>0</v>
      </c>
      <c r="I162" s="31">
        <f t="shared" si="22"/>
        <v>0</v>
      </c>
      <c r="J162" s="47">
        <f>SUM(J163:J165)</f>
        <v>0</v>
      </c>
      <c r="K162" s="31">
        <f t="shared" si="18"/>
        <v>0</v>
      </c>
      <c r="L162" s="52">
        <f t="shared" si="20"/>
        <v>0</v>
      </c>
      <c r="M162" s="31">
        <f t="shared" si="17"/>
        <v>0</v>
      </c>
      <c r="N162" s="54">
        <f t="shared" si="21"/>
        <v>0</v>
      </c>
    </row>
    <row r="163" spans="1:14" ht="12.75" hidden="1">
      <c r="A163" s="14" t="s">
        <v>401</v>
      </c>
      <c r="B163" s="3" t="s">
        <v>311</v>
      </c>
      <c r="C163" s="3"/>
      <c r="D163" s="3"/>
      <c r="E163" s="26">
        <f t="shared" si="19"/>
        <v>0</v>
      </c>
      <c r="F163" s="31">
        <f t="shared" si="16"/>
        <v>0</v>
      </c>
      <c r="G163" s="33"/>
      <c r="H163" s="3"/>
      <c r="I163" s="31">
        <f t="shared" si="22"/>
        <v>0</v>
      </c>
      <c r="J163" s="33"/>
      <c r="K163" s="31">
        <f t="shared" si="18"/>
        <v>0</v>
      </c>
      <c r="L163" s="52">
        <f t="shared" si="20"/>
        <v>0</v>
      </c>
      <c r="M163" s="31">
        <f t="shared" si="17"/>
        <v>0</v>
      </c>
      <c r="N163" s="54">
        <f t="shared" si="21"/>
        <v>0</v>
      </c>
    </row>
    <row r="164" spans="1:14" ht="12.75" hidden="1">
      <c r="A164" s="14" t="s">
        <v>402</v>
      </c>
      <c r="B164" s="3" t="s">
        <v>313</v>
      </c>
      <c r="C164" s="3"/>
      <c r="D164" s="3"/>
      <c r="E164" s="26">
        <f t="shared" si="19"/>
        <v>0</v>
      </c>
      <c r="F164" s="31">
        <f t="shared" si="16"/>
        <v>0</v>
      </c>
      <c r="G164" s="33"/>
      <c r="H164" s="3"/>
      <c r="I164" s="31">
        <f t="shared" si="22"/>
        <v>0</v>
      </c>
      <c r="J164" s="33"/>
      <c r="K164" s="31">
        <f t="shared" si="18"/>
        <v>0</v>
      </c>
      <c r="L164" s="52">
        <f t="shared" si="20"/>
        <v>0</v>
      </c>
      <c r="M164" s="31">
        <f t="shared" si="17"/>
        <v>0</v>
      </c>
      <c r="N164" s="54">
        <f t="shared" si="21"/>
        <v>0</v>
      </c>
    </row>
    <row r="165" spans="1:14" ht="12.75" hidden="1">
      <c r="A165" s="14" t="s">
        <v>403</v>
      </c>
      <c r="B165" s="3" t="s">
        <v>315</v>
      </c>
      <c r="C165" s="3"/>
      <c r="D165" s="3"/>
      <c r="E165" s="26">
        <f t="shared" si="19"/>
        <v>0</v>
      </c>
      <c r="F165" s="31">
        <f t="shared" si="16"/>
        <v>0</v>
      </c>
      <c r="G165" s="33"/>
      <c r="H165" s="3"/>
      <c r="I165" s="31">
        <f t="shared" si="22"/>
        <v>0</v>
      </c>
      <c r="J165" s="33"/>
      <c r="K165" s="31">
        <f t="shared" si="18"/>
        <v>0</v>
      </c>
      <c r="L165" s="52">
        <f t="shared" si="20"/>
        <v>0</v>
      </c>
      <c r="M165" s="31">
        <f t="shared" si="17"/>
        <v>0</v>
      </c>
      <c r="N165" s="54">
        <f t="shared" si="21"/>
        <v>0</v>
      </c>
    </row>
    <row r="166" spans="1:14" ht="12.75" hidden="1">
      <c r="A166" s="14" t="s">
        <v>404</v>
      </c>
      <c r="B166" s="3" t="s">
        <v>317</v>
      </c>
      <c r="C166" s="3"/>
      <c r="D166" s="3"/>
      <c r="E166" s="26">
        <f t="shared" si="19"/>
        <v>0</v>
      </c>
      <c r="F166" s="31">
        <f t="shared" si="16"/>
        <v>0</v>
      </c>
      <c r="G166" s="33"/>
      <c r="H166" s="3"/>
      <c r="I166" s="31">
        <f t="shared" si="22"/>
        <v>0</v>
      </c>
      <c r="J166" s="33"/>
      <c r="K166" s="31">
        <f t="shared" si="18"/>
        <v>0</v>
      </c>
      <c r="L166" s="52">
        <f t="shared" si="20"/>
        <v>0</v>
      </c>
      <c r="M166" s="31">
        <f t="shared" si="17"/>
        <v>0</v>
      </c>
      <c r="N166" s="54">
        <f t="shared" si="21"/>
        <v>0</v>
      </c>
    </row>
    <row r="167" spans="1:14" ht="12.75" hidden="1">
      <c r="A167" s="14" t="s">
        <v>405</v>
      </c>
      <c r="B167" s="3" t="s">
        <v>319</v>
      </c>
      <c r="C167" s="3"/>
      <c r="D167" s="3"/>
      <c r="E167" s="26">
        <f t="shared" si="19"/>
        <v>0</v>
      </c>
      <c r="F167" s="31">
        <f t="shared" si="16"/>
        <v>0</v>
      </c>
      <c r="G167" s="33"/>
      <c r="H167" s="3"/>
      <c r="I167" s="31">
        <f t="shared" si="22"/>
        <v>0</v>
      </c>
      <c r="J167" s="33"/>
      <c r="K167" s="31">
        <f t="shared" si="18"/>
        <v>0</v>
      </c>
      <c r="L167" s="52">
        <f t="shared" si="20"/>
        <v>0</v>
      </c>
      <c r="M167" s="31">
        <f t="shared" si="17"/>
        <v>0</v>
      </c>
      <c r="N167" s="54">
        <f t="shared" si="21"/>
        <v>0</v>
      </c>
    </row>
    <row r="168" spans="1:14" ht="12.75" hidden="1">
      <c r="A168" s="14" t="s">
        <v>406</v>
      </c>
      <c r="B168" s="3" t="s">
        <v>323</v>
      </c>
      <c r="C168" s="3"/>
      <c r="D168" s="3"/>
      <c r="E168" s="26">
        <f t="shared" si="19"/>
        <v>0</v>
      </c>
      <c r="F168" s="31">
        <f t="shared" si="16"/>
        <v>0</v>
      </c>
      <c r="G168" s="33"/>
      <c r="H168" s="3"/>
      <c r="I168" s="31">
        <f t="shared" si="22"/>
        <v>0</v>
      </c>
      <c r="J168" s="33"/>
      <c r="K168" s="31">
        <f t="shared" si="18"/>
        <v>0</v>
      </c>
      <c r="L168" s="52">
        <f t="shared" si="20"/>
        <v>0</v>
      </c>
      <c r="M168" s="31">
        <f t="shared" si="17"/>
        <v>0</v>
      </c>
      <c r="N168" s="54">
        <f t="shared" si="21"/>
        <v>0</v>
      </c>
    </row>
    <row r="169" spans="1:14" ht="12.75" hidden="1">
      <c r="A169" s="14" t="s">
        <v>407</v>
      </c>
      <c r="B169" s="3" t="s">
        <v>325</v>
      </c>
      <c r="C169" s="3"/>
      <c r="D169" s="3"/>
      <c r="E169" s="26">
        <f t="shared" si="19"/>
        <v>0</v>
      </c>
      <c r="F169" s="31">
        <f t="shared" si="16"/>
        <v>0</v>
      </c>
      <c r="G169" s="33"/>
      <c r="H169" s="3"/>
      <c r="I169" s="31">
        <f t="shared" si="22"/>
        <v>0</v>
      </c>
      <c r="J169" s="33"/>
      <c r="K169" s="31">
        <f t="shared" si="18"/>
        <v>0</v>
      </c>
      <c r="L169" s="52">
        <f t="shared" si="20"/>
        <v>0</v>
      </c>
      <c r="M169" s="31">
        <f t="shared" si="17"/>
        <v>0</v>
      </c>
      <c r="N169" s="54">
        <f t="shared" si="21"/>
        <v>0</v>
      </c>
    </row>
    <row r="170" spans="1:14" ht="12.75" hidden="1">
      <c r="A170" s="13" t="s">
        <v>408</v>
      </c>
      <c r="B170" s="2" t="s">
        <v>409</v>
      </c>
      <c r="C170" s="2">
        <f>SUM(C171+C191)</f>
        <v>0</v>
      </c>
      <c r="D170" s="2">
        <f>SUM(D171+D191)</f>
        <v>0</v>
      </c>
      <c r="E170" s="25">
        <f t="shared" si="19"/>
        <v>0</v>
      </c>
      <c r="F170" s="30">
        <f t="shared" si="16"/>
        <v>0</v>
      </c>
      <c r="G170" s="32">
        <f>SUM(G171+G191)</f>
        <v>0</v>
      </c>
      <c r="H170" s="2">
        <f>SUM(H171+H191)</f>
        <v>0</v>
      </c>
      <c r="I170" s="30">
        <f t="shared" si="22"/>
        <v>0</v>
      </c>
      <c r="J170" s="32">
        <f>SUM(J171+J191)</f>
        <v>0</v>
      </c>
      <c r="K170" s="30">
        <f t="shared" si="18"/>
        <v>0</v>
      </c>
      <c r="L170" s="32">
        <f t="shared" si="20"/>
        <v>0</v>
      </c>
      <c r="M170" s="30">
        <f t="shared" si="17"/>
        <v>0</v>
      </c>
      <c r="N170" s="27">
        <f t="shared" si="21"/>
        <v>0</v>
      </c>
    </row>
    <row r="171" spans="1:14" ht="12.75" hidden="1">
      <c r="A171" s="13" t="s">
        <v>410</v>
      </c>
      <c r="B171" s="2" t="s">
        <v>411</v>
      </c>
      <c r="C171" s="2">
        <f>SUM(C172:C190)-C178</f>
        <v>0</v>
      </c>
      <c r="D171" s="2">
        <f>SUM(D172:D190)-D178</f>
        <v>0</v>
      </c>
      <c r="E171" s="25">
        <f t="shared" si="19"/>
        <v>0</v>
      </c>
      <c r="F171" s="30">
        <f t="shared" si="16"/>
        <v>0</v>
      </c>
      <c r="G171" s="32">
        <f>SUM(G172:G190)-G178</f>
        <v>0</v>
      </c>
      <c r="H171" s="2">
        <f>SUM(H172:H190)-H178</f>
        <v>0</v>
      </c>
      <c r="I171" s="30">
        <f t="shared" si="22"/>
        <v>0</v>
      </c>
      <c r="J171" s="32">
        <f>SUM(J172:J190)-J178</f>
        <v>0</v>
      </c>
      <c r="K171" s="30">
        <f t="shared" si="18"/>
        <v>0</v>
      </c>
      <c r="L171" s="32">
        <f t="shared" si="20"/>
        <v>0</v>
      </c>
      <c r="M171" s="30">
        <f t="shared" si="17"/>
        <v>0</v>
      </c>
      <c r="N171" s="27">
        <f t="shared" si="21"/>
        <v>0</v>
      </c>
    </row>
    <row r="172" spans="1:14" ht="12.75" hidden="1">
      <c r="A172" s="14" t="s">
        <v>412</v>
      </c>
      <c r="B172" s="3" t="s">
        <v>413</v>
      </c>
      <c r="C172" s="3"/>
      <c r="D172" s="3"/>
      <c r="E172" s="26">
        <f t="shared" si="19"/>
        <v>0</v>
      </c>
      <c r="F172" s="31">
        <f t="shared" si="16"/>
        <v>0</v>
      </c>
      <c r="G172" s="33"/>
      <c r="H172" s="3"/>
      <c r="I172" s="31">
        <f t="shared" si="22"/>
        <v>0</v>
      </c>
      <c r="J172" s="33"/>
      <c r="K172" s="31">
        <f t="shared" si="18"/>
        <v>0</v>
      </c>
      <c r="L172" s="52">
        <f t="shared" si="20"/>
        <v>0</v>
      </c>
      <c r="M172" s="31">
        <f t="shared" si="17"/>
        <v>0</v>
      </c>
      <c r="N172" s="54">
        <f t="shared" si="21"/>
        <v>0</v>
      </c>
    </row>
    <row r="173" spans="1:14" ht="12.75" hidden="1">
      <c r="A173" s="14" t="s">
        <v>414</v>
      </c>
      <c r="B173" s="3" t="s">
        <v>415</v>
      </c>
      <c r="C173" s="3"/>
      <c r="D173" s="3"/>
      <c r="E173" s="26">
        <f t="shared" si="19"/>
        <v>0</v>
      </c>
      <c r="F173" s="31">
        <f t="shared" si="16"/>
        <v>0</v>
      </c>
      <c r="G173" s="33"/>
      <c r="H173" s="3"/>
      <c r="I173" s="31">
        <f t="shared" si="22"/>
        <v>0</v>
      </c>
      <c r="J173" s="33"/>
      <c r="K173" s="31">
        <f t="shared" si="18"/>
        <v>0</v>
      </c>
      <c r="L173" s="52">
        <f t="shared" si="20"/>
        <v>0</v>
      </c>
      <c r="M173" s="31">
        <f t="shared" si="17"/>
        <v>0</v>
      </c>
      <c r="N173" s="54">
        <f t="shared" si="21"/>
        <v>0</v>
      </c>
    </row>
    <row r="174" spans="1:14" ht="12.75" hidden="1">
      <c r="A174" s="14"/>
      <c r="B174" s="3"/>
      <c r="C174" s="3"/>
      <c r="D174" s="3"/>
      <c r="E174" s="26"/>
      <c r="F174" s="31"/>
      <c r="G174" s="33"/>
      <c r="H174" s="3"/>
      <c r="I174" s="31"/>
      <c r="J174" s="33"/>
      <c r="K174" s="31"/>
      <c r="L174" s="52"/>
      <c r="M174" s="31"/>
      <c r="N174" s="54"/>
    </row>
    <row r="175" spans="1:14" ht="12.75" hidden="1">
      <c r="A175" s="14" t="s">
        <v>416</v>
      </c>
      <c r="B175" s="3" t="s">
        <v>417</v>
      </c>
      <c r="C175" s="3"/>
      <c r="D175" s="3"/>
      <c r="E175" s="26">
        <f t="shared" si="19"/>
        <v>0</v>
      </c>
      <c r="F175" s="31">
        <f t="shared" si="16"/>
        <v>0</v>
      </c>
      <c r="G175" s="33"/>
      <c r="H175" s="3"/>
      <c r="I175" s="31">
        <f t="shared" si="22"/>
        <v>0</v>
      </c>
      <c r="J175" s="33"/>
      <c r="K175" s="31">
        <f t="shared" si="18"/>
        <v>0</v>
      </c>
      <c r="L175" s="52">
        <f t="shared" si="20"/>
        <v>0</v>
      </c>
      <c r="M175" s="31">
        <f t="shared" si="17"/>
        <v>0</v>
      </c>
      <c r="N175" s="54">
        <f t="shared" si="21"/>
        <v>0</v>
      </c>
    </row>
    <row r="176" spans="1:14" ht="12.75" hidden="1">
      <c r="A176" s="14" t="s">
        <v>418</v>
      </c>
      <c r="B176" s="3" t="s">
        <v>419</v>
      </c>
      <c r="C176" s="3"/>
      <c r="D176" s="3"/>
      <c r="E176" s="26">
        <f t="shared" si="19"/>
        <v>0</v>
      </c>
      <c r="F176" s="31">
        <f t="shared" si="16"/>
        <v>0</v>
      </c>
      <c r="G176" s="33"/>
      <c r="H176" s="3"/>
      <c r="I176" s="31">
        <f t="shared" si="22"/>
        <v>0</v>
      </c>
      <c r="J176" s="33"/>
      <c r="K176" s="31">
        <f t="shared" si="18"/>
        <v>0</v>
      </c>
      <c r="L176" s="52">
        <f t="shared" si="20"/>
        <v>0</v>
      </c>
      <c r="M176" s="31">
        <f t="shared" si="17"/>
        <v>0</v>
      </c>
      <c r="N176" s="54">
        <f t="shared" si="21"/>
        <v>0</v>
      </c>
    </row>
    <row r="177" spans="1:14" ht="12.75" hidden="1">
      <c r="A177" s="14" t="s">
        <v>420</v>
      </c>
      <c r="B177" s="3" t="s">
        <v>421</v>
      </c>
      <c r="C177" s="3"/>
      <c r="D177" s="3"/>
      <c r="E177" s="26">
        <f t="shared" si="19"/>
        <v>0</v>
      </c>
      <c r="F177" s="31">
        <f t="shared" si="16"/>
        <v>0</v>
      </c>
      <c r="G177" s="33"/>
      <c r="H177" s="3"/>
      <c r="I177" s="31">
        <f t="shared" si="22"/>
        <v>0</v>
      </c>
      <c r="J177" s="33"/>
      <c r="K177" s="31">
        <f t="shared" si="18"/>
        <v>0</v>
      </c>
      <c r="L177" s="52">
        <f t="shared" si="20"/>
        <v>0</v>
      </c>
      <c r="M177" s="31">
        <f t="shared" si="17"/>
        <v>0</v>
      </c>
      <c r="N177" s="54">
        <f t="shared" si="21"/>
        <v>0</v>
      </c>
    </row>
    <row r="178" spans="1:14" ht="12.75" hidden="1">
      <c r="A178" s="14" t="s">
        <v>422</v>
      </c>
      <c r="B178" s="3" t="s">
        <v>423</v>
      </c>
      <c r="C178" s="4">
        <f>SUM(C179:C180)</f>
        <v>0</v>
      </c>
      <c r="D178" s="4">
        <f>SUM(D179:D180)</f>
        <v>0</v>
      </c>
      <c r="E178" s="26">
        <f t="shared" si="19"/>
        <v>0</v>
      </c>
      <c r="F178" s="31">
        <f t="shared" si="16"/>
        <v>0</v>
      </c>
      <c r="G178" s="47">
        <f>SUM(G179:G180)</f>
        <v>0</v>
      </c>
      <c r="H178" s="4">
        <f>SUM(H179:H180)</f>
        <v>0</v>
      </c>
      <c r="I178" s="31">
        <f t="shared" si="22"/>
        <v>0</v>
      </c>
      <c r="J178" s="47">
        <f>SUM(J179:J180)</f>
        <v>0</v>
      </c>
      <c r="K178" s="31">
        <f t="shared" si="18"/>
        <v>0</v>
      </c>
      <c r="L178" s="52">
        <f t="shared" si="20"/>
        <v>0</v>
      </c>
      <c r="M178" s="31">
        <f t="shared" si="17"/>
        <v>0</v>
      </c>
      <c r="N178" s="54">
        <f t="shared" si="21"/>
        <v>0</v>
      </c>
    </row>
    <row r="179" spans="1:14" ht="12.75" hidden="1">
      <c r="A179" s="14" t="s">
        <v>424</v>
      </c>
      <c r="B179" s="3" t="s">
        <v>425</v>
      </c>
      <c r="C179" s="3"/>
      <c r="D179" s="3"/>
      <c r="E179" s="26">
        <f t="shared" si="19"/>
        <v>0</v>
      </c>
      <c r="F179" s="31">
        <f t="shared" si="16"/>
        <v>0</v>
      </c>
      <c r="G179" s="33"/>
      <c r="H179" s="3"/>
      <c r="I179" s="31">
        <f t="shared" si="22"/>
        <v>0</v>
      </c>
      <c r="J179" s="33"/>
      <c r="K179" s="31">
        <f t="shared" si="18"/>
        <v>0</v>
      </c>
      <c r="L179" s="52">
        <f t="shared" si="20"/>
        <v>0</v>
      </c>
      <c r="M179" s="31">
        <f t="shared" si="17"/>
        <v>0</v>
      </c>
      <c r="N179" s="54">
        <f t="shared" si="21"/>
        <v>0</v>
      </c>
    </row>
    <row r="180" spans="1:14" ht="12.75" hidden="1">
      <c r="A180" s="14" t="s">
        <v>426</v>
      </c>
      <c r="B180" s="3" t="s">
        <v>427</v>
      </c>
      <c r="C180" s="3"/>
      <c r="D180" s="3"/>
      <c r="E180" s="26">
        <f t="shared" si="19"/>
        <v>0</v>
      </c>
      <c r="F180" s="31">
        <f t="shared" si="16"/>
        <v>0</v>
      </c>
      <c r="G180" s="33"/>
      <c r="H180" s="3"/>
      <c r="I180" s="31">
        <f t="shared" si="22"/>
        <v>0</v>
      </c>
      <c r="J180" s="33"/>
      <c r="K180" s="31">
        <f t="shared" si="18"/>
        <v>0</v>
      </c>
      <c r="L180" s="52">
        <f t="shared" si="20"/>
        <v>0</v>
      </c>
      <c r="M180" s="31">
        <f t="shared" si="17"/>
        <v>0</v>
      </c>
      <c r="N180" s="54">
        <f t="shared" si="21"/>
        <v>0</v>
      </c>
    </row>
    <row r="181" spans="1:14" ht="12.75" hidden="1">
      <c r="A181" s="14"/>
      <c r="B181" s="3"/>
      <c r="C181" s="3"/>
      <c r="D181" s="3"/>
      <c r="E181" s="26"/>
      <c r="F181" s="31"/>
      <c r="G181" s="33"/>
      <c r="H181" s="3"/>
      <c r="I181" s="31"/>
      <c r="J181" s="33"/>
      <c r="K181" s="31"/>
      <c r="L181" s="52"/>
      <c r="M181" s="31"/>
      <c r="N181" s="54"/>
    </row>
    <row r="182" spans="1:14" ht="12.75" hidden="1">
      <c r="A182" s="14" t="s">
        <v>428</v>
      </c>
      <c r="B182" s="3" t="s">
        <v>429</v>
      </c>
      <c r="C182" s="3"/>
      <c r="D182" s="3"/>
      <c r="E182" s="26">
        <f t="shared" si="19"/>
        <v>0</v>
      </c>
      <c r="F182" s="31">
        <f t="shared" si="16"/>
        <v>0</v>
      </c>
      <c r="G182" s="33"/>
      <c r="H182" s="3"/>
      <c r="I182" s="31">
        <f t="shared" si="22"/>
        <v>0</v>
      </c>
      <c r="J182" s="33"/>
      <c r="K182" s="31">
        <f t="shared" si="18"/>
        <v>0</v>
      </c>
      <c r="L182" s="52">
        <f t="shared" si="20"/>
        <v>0</v>
      </c>
      <c r="M182" s="31">
        <f t="shared" si="17"/>
        <v>0</v>
      </c>
      <c r="N182" s="54">
        <f t="shared" si="21"/>
        <v>0</v>
      </c>
    </row>
    <row r="183" spans="1:14" ht="12.75" hidden="1">
      <c r="A183" s="14" t="s">
        <v>430</v>
      </c>
      <c r="B183" s="3" t="s">
        <v>431</v>
      </c>
      <c r="C183" s="3"/>
      <c r="D183" s="3"/>
      <c r="E183" s="26">
        <f t="shared" si="19"/>
        <v>0</v>
      </c>
      <c r="F183" s="31">
        <f t="shared" si="16"/>
        <v>0</v>
      </c>
      <c r="G183" s="33"/>
      <c r="H183" s="3"/>
      <c r="I183" s="31">
        <f t="shared" si="22"/>
        <v>0</v>
      </c>
      <c r="J183" s="33"/>
      <c r="K183" s="31">
        <f t="shared" si="18"/>
        <v>0</v>
      </c>
      <c r="L183" s="52">
        <f t="shared" si="20"/>
        <v>0</v>
      </c>
      <c r="M183" s="31">
        <f t="shared" si="17"/>
        <v>0</v>
      </c>
      <c r="N183" s="54">
        <f t="shared" si="21"/>
        <v>0</v>
      </c>
    </row>
    <row r="184" spans="1:14" ht="12.75" hidden="1">
      <c r="A184" s="14" t="s">
        <v>432</v>
      </c>
      <c r="B184" s="3" t="s">
        <v>433</v>
      </c>
      <c r="C184" s="3"/>
      <c r="D184" s="3"/>
      <c r="E184" s="26">
        <f t="shared" si="19"/>
        <v>0</v>
      </c>
      <c r="F184" s="31">
        <f t="shared" si="16"/>
        <v>0</v>
      </c>
      <c r="G184" s="33"/>
      <c r="H184" s="3"/>
      <c r="I184" s="31">
        <f t="shared" si="22"/>
        <v>0</v>
      </c>
      <c r="J184" s="33"/>
      <c r="K184" s="31">
        <f t="shared" si="18"/>
        <v>0</v>
      </c>
      <c r="L184" s="52">
        <f t="shared" si="20"/>
        <v>0</v>
      </c>
      <c r="M184" s="31">
        <f t="shared" si="17"/>
        <v>0</v>
      </c>
      <c r="N184" s="54">
        <f t="shared" si="21"/>
        <v>0</v>
      </c>
    </row>
    <row r="185" spans="1:14" ht="12.75" hidden="1">
      <c r="A185" s="14" t="s">
        <v>434</v>
      </c>
      <c r="B185" s="3" t="s">
        <v>435</v>
      </c>
      <c r="C185" s="3"/>
      <c r="D185" s="3"/>
      <c r="E185" s="26">
        <f t="shared" si="19"/>
        <v>0</v>
      </c>
      <c r="F185" s="31">
        <f t="shared" si="16"/>
        <v>0</v>
      </c>
      <c r="G185" s="33"/>
      <c r="H185" s="3"/>
      <c r="I185" s="31">
        <f t="shared" si="22"/>
        <v>0</v>
      </c>
      <c r="J185" s="33"/>
      <c r="K185" s="31">
        <f t="shared" si="18"/>
        <v>0</v>
      </c>
      <c r="L185" s="52">
        <f t="shared" si="20"/>
        <v>0</v>
      </c>
      <c r="M185" s="31">
        <f t="shared" si="17"/>
        <v>0</v>
      </c>
      <c r="N185" s="54">
        <f t="shared" si="21"/>
        <v>0</v>
      </c>
    </row>
    <row r="186" spans="1:14" ht="12.75" hidden="1">
      <c r="A186" s="14" t="s">
        <v>436</v>
      </c>
      <c r="B186" s="3" t="s">
        <v>437</v>
      </c>
      <c r="C186" s="3"/>
      <c r="D186" s="3"/>
      <c r="E186" s="26">
        <f t="shared" si="19"/>
        <v>0</v>
      </c>
      <c r="F186" s="31">
        <f t="shared" si="16"/>
        <v>0</v>
      </c>
      <c r="G186" s="33"/>
      <c r="H186" s="3"/>
      <c r="I186" s="31">
        <f t="shared" si="22"/>
        <v>0</v>
      </c>
      <c r="J186" s="33"/>
      <c r="K186" s="31">
        <f t="shared" si="18"/>
        <v>0</v>
      </c>
      <c r="L186" s="52">
        <f t="shared" si="20"/>
        <v>0</v>
      </c>
      <c r="M186" s="31">
        <f t="shared" si="17"/>
        <v>0</v>
      </c>
      <c r="N186" s="54">
        <f t="shared" si="21"/>
        <v>0</v>
      </c>
    </row>
    <row r="187" spans="1:14" ht="12.75" hidden="1">
      <c r="A187" s="14" t="s">
        <v>438</v>
      </c>
      <c r="B187" s="3" t="s">
        <v>439</v>
      </c>
      <c r="C187" s="3"/>
      <c r="D187" s="3"/>
      <c r="E187" s="26">
        <f t="shared" si="19"/>
        <v>0</v>
      </c>
      <c r="F187" s="31">
        <f t="shared" si="16"/>
        <v>0</v>
      </c>
      <c r="G187" s="33"/>
      <c r="H187" s="3"/>
      <c r="I187" s="31">
        <f t="shared" si="22"/>
        <v>0</v>
      </c>
      <c r="J187" s="33"/>
      <c r="K187" s="31">
        <f t="shared" si="18"/>
        <v>0</v>
      </c>
      <c r="L187" s="52">
        <f t="shared" si="20"/>
        <v>0</v>
      </c>
      <c r="M187" s="31">
        <f t="shared" si="17"/>
        <v>0</v>
      </c>
      <c r="N187" s="54">
        <f t="shared" si="21"/>
        <v>0</v>
      </c>
    </row>
    <row r="188" spans="1:14" ht="12.75" hidden="1">
      <c r="A188" s="14" t="s">
        <v>440</v>
      </c>
      <c r="B188" s="3" t="s">
        <v>441</v>
      </c>
      <c r="C188" s="3"/>
      <c r="D188" s="3"/>
      <c r="E188" s="26">
        <f t="shared" si="19"/>
        <v>0</v>
      </c>
      <c r="F188" s="31">
        <f t="shared" si="16"/>
        <v>0</v>
      </c>
      <c r="G188" s="33"/>
      <c r="H188" s="3"/>
      <c r="I188" s="31">
        <f t="shared" si="22"/>
        <v>0</v>
      </c>
      <c r="J188" s="33"/>
      <c r="K188" s="31">
        <f t="shared" si="18"/>
        <v>0</v>
      </c>
      <c r="L188" s="52">
        <f t="shared" si="20"/>
        <v>0</v>
      </c>
      <c r="M188" s="31">
        <f t="shared" si="17"/>
        <v>0</v>
      </c>
      <c r="N188" s="54">
        <f t="shared" si="21"/>
        <v>0</v>
      </c>
    </row>
    <row r="189" spans="1:14" ht="12.75" hidden="1">
      <c r="A189" s="15">
        <v>3130118</v>
      </c>
      <c r="B189" s="4" t="s">
        <v>442</v>
      </c>
      <c r="C189" s="3"/>
      <c r="D189" s="3"/>
      <c r="E189" s="26">
        <f t="shared" si="19"/>
        <v>0</v>
      </c>
      <c r="F189" s="31">
        <f t="shared" si="16"/>
        <v>0</v>
      </c>
      <c r="G189" s="33"/>
      <c r="H189" s="3"/>
      <c r="I189" s="31">
        <f t="shared" si="22"/>
        <v>0</v>
      </c>
      <c r="J189" s="33"/>
      <c r="K189" s="31">
        <f t="shared" si="18"/>
        <v>0</v>
      </c>
      <c r="L189" s="52">
        <f t="shared" si="20"/>
        <v>0</v>
      </c>
      <c r="M189" s="31">
        <f t="shared" si="17"/>
        <v>0</v>
      </c>
      <c r="N189" s="54">
        <f t="shared" si="21"/>
        <v>0</v>
      </c>
    </row>
    <row r="190" spans="1:14" ht="12.75" hidden="1">
      <c r="A190" s="14" t="s">
        <v>443</v>
      </c>
      <c r="B190" s="3" t="s">
        <v>444</v>
      </c>
      <c r="C190" s="3"/>
      <c r="D190" s="3"/>
      <c r="E190" s="26">
        <f t="shared" si="19"/>
        <v>0</v>
      </c>
      <c r="F190" s="31">
        <f t="shared" si="16"/>
        <v>0</v>
      </c>
      <c r="G190" s="33"/>
      <c r="H190" s="3"/>
      <c r="I190" s="31">
        <f t="shared" si="22"/>
        <v>0</v>
      </c>
      <c r="J190" s="33"/>
      <c r="K190" s="31">
        <f t="shared" si="18"/>
        <v>0</v>
      </c>
      <c r="L190" s="52">
        <f t="shared" si="20"/>
        <v>0</v>
      </c>
      <c r="M190" s="31">
        <f t="shared" si="17"/>
        <v>0</v>
      </c>
      <c r="N190" s="54">
        <f t="shared" si="21"/>
        <v>0</v>
      </c>
    </row>
    <row r="191" spans="1:14" ht="12.75" hidden="1">
      <c r="A191" s="13" t="s">
        <v>445</v>
      </c>
      <c r="B191" s="2" t="s">
        <v>446</v>
      </c>
      <c r="C191" s="2">
        <f>SUM(C192:C202)</f>
        <v>0</v>
      </c>
      <c r="D191" s="2">
        <f>SUM(D192:D202)</f>
        <v>0</v>
      </c>
      <c r="E191" s="25">
        <f t="shared" si="19"/>
        <v>0</v>
      </c>
      <c r="F191" s="30">
        <f t="shared" si="16"/>
        <v>0</v>
      </c>
      <c r="G191" s="32">
        <f>SUM(G192:G202)</f>
        <v>0</v>
      </c>
      <c r="H191" s="2">
        <f>SUM(H192:H202)</f>
        <v>0</v>
      </c>
      <c r="I191" s="30">
        <f t="shared" si="22"/>
        <v>0</v>
      </c>
      <c r="J191" s="32">
        <f>SUM(J192:J202)</f>
        <v>0</v>
      </c>
      <c r="K191" s="30">
        <f t="shared" si="18"/>
        <v>0</v>
      </c>
      <c r="L191" s="32">
        <f t="shared" si="20"/>
        <v>0</v>
      </c>
      <c r="M191" s="30">
        <f t="shared" si="17"/>
        <v>0</v>
      </c>
      <c r="N191" s="27">
        <f t="shared" si="21"/>
        <v>0</v>
      </c>
    </row>
    <row r="192" spans="1:14" ht="12.75" hidden="1">
      <c r="A192" s="14" t="s">
        <v>447</v>
      </c>
      <c r="B192" s="3" t="s">
        <v>448</v>
      </c>
      <c r="C192" s="3"/>
      <c r="D192" s="3"/>
      <c r="E192" s="26">
        <f t="shared" si="19"/>
        <v>0</v>
      </c>
      <c r="F192" s="31">
        <f t="shared" si="16"/>
        <v>0</v>
      </c>
      <c r="G192" s="33"/>
      <c r="H192" s="3"/>
      <c r="I192" s="31">
        <f t="shared" si="22"/>
        <v>0</v>
      </c>
      <c r="J192" s="33"/>
      <c r="K192" s="31">
        <f t="shared" si="18"/>
        <v>0</v>
      </c>
      <c r="L192" s="52">
        <f t="shared" si="20"/>
        <v>0</v>
      </c>
      <c r="M192" s="31">
        <f t="shared" si="17"/>
        <v>0</v>
      </c>
      <c r="N192" s="54">
        <f t="shared" si="21"/>
        <v>0</v>
      </c>
    </row>
    <row r="193" spans="1:14" ht="12.75" hidden="1">
      <c r="A193" s="14" t="s">
        <v>449</v>
      </c>
      <c r="B193" s="3" t="s">
        <v>450</v>
      </c>
      <c r="C193" s="3"/>
      <c r="D193" s="3"/>
      <c r="E193" s="26">
        <f t="shared" si="19"/>
        <v>0</v>
      </c>
      <c r="F193" s="31">
        <f t="shared" si="16"/>
        <v>0</v>
      </c>
      <c r="G193" s="33"/>
      <c r="H193" s="3"/>
      <c r="I193" s="31">
        <f t="shared" si="22"/>
        <v>0</v>
      </c>
      <c r="J193" s="33"/>
      <c r="K193" s="31">
        <f t="shared" si="18"/>
        <v>0</v>
      </c>
      <c r="L193" s="52">
        <f t="shared" si="20"/>
        <v>0</v>
      </c>
      <c r="M193" s="31">
        <f t="shared" si="17"/>
        <v>0</v>
      </c>
      <c r="N193" s="54">
        <f t="shared" si="21"/>
        <v>0</v>
      </c>
    </row>
    <row r="194" spans="1:14" ht="12.75" hidden="1">
      <c r="A194" s="14" t="s">
        <v>451</v>
      </c>
      <c r="B194" s="3" t="s">
        <v>452</v>
      </c>
      <c r="C194" s="3"/>
      <c r="D194" s="3"/>
      <c r="E194" s="26">
        <f t="shared" si="19"/>
        <v>0</v>
      </c>
      <c r="F194" s="31">
        <f t="shared" si="16"/>
        <v>0</v>
      </c>
      <c r="G194" s="33"/>
      <c r="H194" s="3"/>
      <c r="I194" s="31">
        <f t="shared" si="22"/>
        <v>0</v>
      </c>
      <c r="J194" s="33"/>
      <c r="K194" s="31">
        <f t="shared" si="18"/>
        <v>0</v>
      </c>
      <c r="L194" s="52">
        <f t="shared" si="20"/>
        <v>0</v>
      </c>
      <c r="M194" s="31">
        <f t="shared" si="17"/>
        <v>0</v>
      </c>
      <c r="N194" s="54">
        <f t="shared" si="21"/>
        <v>0</v>
      </c>
    </row>
    <row r="195" spans="1:14" ht="12.75" hidden="1">
      <c r="A195" s="14" t="s">
        <v>453</v>
      </c>
      <c r="B195" s="3" t="s">
        <v>454</v>
      </c>
      <c r="C195" s="3"/>
      <c r="D195" s="3"/>
      <c r="E195" s="26">
        <f t="shared" si="19"/>
        <v>0</v>
      </c>
      <c r="F195" s="31">
        <f t="shared" si="16"/>
        <v>0</v>
      </c>
      <c r="G195" s="33"/>
      <c r="H195" s="3"/>
      <c r="I195" s="31">
        <f t="shared" si="22"/>
        <v>0</v>
      </c>
      <c r="J195" s="33"/>
      <c r="K195" s="31">
        <f t="shared" si="18"/>
        <v>0</v>
      </c>
      <c r="L195" s="52">
        <f t="shared" si="20"/>
        <v>0</v>
      </c>
      <c r="M195" s="31">
        <f t="shared" si="17"/>
        <v>0</v>
      </c>
      <c r="N195" s="54">
        <f t="shared" si="21"/>
        <v>0</v>
      </c>
    </row>
    <row r="196" spans="1:14" ht="12.75" hidden="1">
      <c r="A196" s="14" t="s">
        <v>455</v>
      </c>
      <c r="B196" s="3" t="s">
        <v>456</v>
      </c>
      <c r="C196" s="3"/>
      <c r="D196" s="3"/>
      <c r="E196" s="26">
        <f t="shared" si="19"/>
        <v>0</v>
      </c>
      <c r="F196" s="31">
        <f t="shared" si="16"/>
        <v>0</v>
      </c>
      <c r="G196" s="33"/>
      <c r="H196" s="3"/>
      <c r="I196" s="31">
        <f t="shared" si="22"/>
        <v>0</v>
      </c>
      <c r="J196" s="33"/>
      <c r="K196" s="31">
        <f t="shared" si="18"/>
        <v>0</v>
      </c>
      <c r="L196" s="52">
        <f t="shared" si="20"/>
        <v>0</v>
      </c>
      <c r="M196" s="31">
        <f t="shared" si="17"/>
        <v>0</v>
      </c>
      <c r="N196" s="54">
        <f t="shared" si="21"/>
        <v>0</v>
      </c>
    </row>
    <row r="197" spans="1:14" ht="12.75" hidden="1">
      <c r="A197" s="14" t="s">
        <v>457</v>
      </c>
      <c r="B197" s="3" t="s">
        <v>458</v>
      </c>
      <c r="C197" s="3"/>
      <c r="D197" s="3"/>
      <c r="E197" s="26">
        <f t="shared" si="19"/>
        <v>0</v>
      </c>
      <c r="F197" s="31">
        <f t="shared" si="16"/>
        <v>0</v>
      </c>
      <c r="G197" s="33"/>
      <c r="H197" s="3"/>
      <c r="I197" s="31">
        <f t="shared" si="22"/>
        <v>0</v>
      </c>
      <c r="J197" s="33"/>
      <c r="K197" s="31">
        <f t="shared" si="18"/>
        <v>0</v>
      </c>
      <c r="L197" s="52">
        <f t="shared" si="20"/>
        <v>0</v>
      </c>
      <c r="M197" s="31">
        <f t="shared" si="17"/>
        <v>0</v>
      </c>
      <c r="N197" s="54">
        <f t="shared" si="21"/>
        <v>0</v>
      </c>
    </row>
    <row r="198" spans="1:14" ht="12.75" hidden="1">
      <c r="A198" s="14" t="s">
        <v>459</v>
      </c>
      <c r="B198" s="3" t="s">
        <v>460</v>
      </c>
      <c r="C198" s="3"/>
      <c r="D198" s="3"/>
      <c r="E198" s="26">
        <f t="shared" si="19"/>
        <v>0</v>
      </c>
      <c r="F198" s="31">
        <f t="shared" si="16"/>
        <v>0</v>
      </c>
      <c r="G198" s="33"/>
      <c r="H198" s="3"/>
      <c r="I198" s="31">
        <f t="shared" si="22"/>
        <v>0</v>
      </c>
      <c r="J198" s="33"/>
      <c r="K198" s="31">
        <f t="shared" si="18"/>
        <v>0</v>
      </c>
      <c r="L198" s="52">
        <f t="shared" si="20"/>
        <v>0</v>
      </c>
      <c r="M198" s="31">
        <f t="shared" si="17"/>
        <v>0</v>
      </c>
      <c r="N198" s="54">
        <f t="shared" si="21"/>
        <v>0</v>
      </c>
    </row>
    <row r="199" spans="1:14" ht="12.75" hidden="1">
      <c r="A199" s="14" t="s">
        <v>461</v>
      </c>
      <c r="B199" s="3" t="s">
        <v>462</v>
      </c>
      <c r="C199" s="3"/>
      <c r="D199" s="3"/>
      <c r="E199" s="26">
        <f t="shared" si="19"/>
        <v>0</v>
      </c>
      <c r="F199" s="31">
        <f t="shared" si="16"/>
        <v>0</v>
      </c>
      <c r="G199" s="33"/>
      <c r="H199" s="3"/>
      <c r="I199" s="31">
        <f t="shared" si="22"/>
        <v>0</v>
      </c>
      <c r="J199" s="33"/>
      <c r="K199" s="31">
        <f t="shared" si="18"/>
        <v>0</v>
      </c>
      <c r="L199" s="52">
        <f t="shared" si="20"/>
        <v>0</v>
      </c>
      <c r="M199" s="31">
        <f t="shared" si="17"/>
        <v>0</v>
      </c>
      <c r="N199" s="54">
        <f t="shared" si="21"/>
        <v>0</v>
      </c>
    </row>
    <row r="200" spans="1:14" ht="12.75" hidden="1">
      <c r="A200" s="14" t="s">
        <v>463</v>
      </c>
      <c r="B200" s="3" t="s">
        <v>464</v>
      </c>
      <c r="C200" s="3"/>
      <c r="D200" s="3"/>
      <c r="E200" s="26">
        <f t="shared" si="19"/>
        <v>0</v>
      </c>
      <c r="F200" s="31">
        <f t="shared" si="16"/>
        <v>0</v>
      </c>
      <c r="G200" s="33"/>
      <c r="H200" s="3"/>
      <c r="I200" s="31">
        <f t="shared" si="22"/>
        <v>0</v>
      </c>
      <c r="J200" s="33"/>
      <c r="K200" s="31">
        <f t="shared" si="18"/>
        <v>0</v>
      </c>
      <c r="L200" s="52">
        <f t="shared" si="20"/>
        <v>0</v>
      </c>
      <c r="M200" s="31">
        <f t="shared" si="17"/>
        <v>0</v>
      </c>
      <c r="N200" s="54">
        <f t="shared" si="21"/>
        <v>0</v>
      </c>
    </row>
    <row r="201" spans="1:14" ht="12.75" hidden="1">
      <c r="A201" s="14" t="s">
        <v>465</v>
      </c>
      <c r="B201" s="3" t="s">
        <v>466</v>
      </c>
      <c r="C201" s="3"/>
      <c r="D201" s="3"/>
      <c r="E201" s="26">
        <f t="shared" si="19"/>
        <v>0</v>
      </c>
      <c r="F201" s="31">
        <f aca="true" t="shared" si="23" ref="F201:F264">IF(OR(E201=0,E$1142=0),0,E201/E$1142)*100</f>
        <v>0</v>
      </c>
      <c r="G201" s="33"/>
      <c r="H201" s="3"/>
      <c r="I201" s="31">
        <f t="shared" si="22"/>
        <v>0</v>
      </c>
      <c r="J201" s="33"/>
      <c r="K201" s="31">
        <f t="shared" si="18"/>
        <v>0</v>
      </c>
      <c r="L201" s="52">
        <f t="shared" si="20"/>
        <v>0</v>
      </c>
      <c r="M201" s="31">
        <f t="shared" si="17"/>
        <v>0</v>
      </c>
      <c r="N201" s="54">
        <f t="shared" si="21"/>
        <v>0</v>
      </c>
    </row>
    <row r="202" spans="1:14" ht="12.75" hidden="1">
      <c r="A202" s="14" t="s">
        <v>467</v>
      </c>
      <c r="B202" s="3" t="s">
        <v>468</v>
      </c>
      <c r="C202" s="3"/>
      <c r="D202" s="3"/>
      <c r="E202" s="26">
        <f t="shared" si="19"/>
        <v>0</v>
      </c>
      <c r="F202" s="31">
        <f t="shared" si="23"/>
        <v>0</v>
      </c>
      <c r="G202" s="33"/>
      <c r="H202" s="3"/>
      <c r="I202" s="31">
        <f t="shared" si="22"/>
        <v>0</v>
      </c>
      <c r="J202" s="33"/>
      <c r="K202" s="31">
        <f t="shared" si="18"/>
        <v>0</v>
      </c>
      <c r="L202" s="52">
        <f t="shared" si="20"/>
        <v>0</v>
      </c>
      <c r="M202" s="31">
        <f aca="true" t="shared" si="24" ref="M202:M265">IF(OR(L202=0,E202=0),0,L202/E202)*100</f>
        <v>0</v>
      </c>
      <c r="N202" s="54">
        <f t="shared" si="21"/>
        <v>0</v>
      </c>
    </row>
    <row r="203" spans="1:14" ht="12.75" hidden="1">
      <c r="A203" s="13" t="s">
        <v>469</v>
      </c>
      <c r="B203" s="2" t="s">
        <v>470</v>
      </c>
      <c r="C203" s="3"/>
      <c r="D203" s="3"/>
      <c r="E203" s="25">
        <f t="shared" si="19"/>
        <v>0</v>
      </c>
      <c r="F203" s="30">
        <f t="shared" si="23"/>
        <v>0</v>
      </c>
      <c r="G203" s="32"/>
      <c r="H203" s="2"/>
      <c r="I203" s="30">
        <f t="shared" si="22"/>
        <v>0</v>
      </c>
      <c r="J203" s="32"/>
      <c r="K203" s="30">
        <f aca="true" t="shared" si="25" ref="K203:K266">IF(OR(J203=0,E203=0),0,J203/E203)*100</f>
        <v>0</v>
      </c>
      <c r="L203" s="32">
        <f t="shared" si="20"/>
        <v>0</v>
      </c>
      <c r="M203" s="30">
        <f t="shared" si="24"/>
        <v>0</v>
      </c>
      <c r="N203" s="27">
        <f t="shared" si="21"/>
        <v>0</v>
      </c>
    </row>
    <row r="204" spans="1:14" ht="12.75" hidden="1">
      <c r="A204" s="13" t="s">
        <v>471</v>
      </c>
      <c r="B204" s="2" t="s">
        <v>472</v>
      </c>
      <c r="C204" s="3"/>
      <c r="D204" s="3"/>
      <c r="E204" s="25">
        <f t="shared" si="19"/>
        <v>0</v>
      </c>
      <c r="F204" s="30">
        <f t="shared" si="23"/>
        <v>0</v>
      </c>
      <c r="G204" s="32"/>
      <c r="H204" s="2"/>
      <c r="I204" s="30">
        <f t="shared" si="22"/>
        <v>0</v>
      </c>
      <c r="J204" s="32"/>
      <c r="K204" s="30">
        <f t="shared" si="25"/>
        <v>0</v>
      </c>
      <c r="L204" s="32">
        <f t="shared" si="20"/>
        <v>0</v>
      </c>
      <c r="M204" s="30">
        <f t="shared" si="24"/>
        <v>0</v>
      </c>
      <c r="N204" s="27">
        <f t="shared" si="21"/>
        <v>0</v>
      </c>
    </row>
    <row r="205" spans="1:14" ht="12.75" hidden="1">
      <c r="A205" s="13" t="s">
        <v>473</v>
      </c>
      <c r="B205" s="2" t="s">
        <v>474</v>
      </c>
      <c r="C205" s="3"/>
      <c r="D205" s="3"/>
      <c r="E205" s="25">
        <f aca="true" t="shared" si="26" ref="E205:E268">SUM(C205:D205)</f>
        <v>0</v>
      </c>
      <c r="F205" s="30">
        <f t="shared" si="23"/>
        <v>0</v>
      </c>
      <c r="G205" s="32"/>
      <c r="H205" s="2"/>
      <c r="I205" s="30">
        <f t="shared" si="22"/>
        <v>0</v>
      </c>
      <c r="J205" s="32"/>
      <c r="K205" s="30">
        <f t="shared" si="25"/>
        <v>0</v>
      </c>
      <c r="L205" s="32">
        <f aca="true" t="shared" si="27" ref="L205:L268">SUM(J205++H205)</f>
        <v>0</v>
      </c>
      <c r="M205" s="30">
        <f t="shared" si="24"/>
        <v>0</v>
      </c>
      <c r="N205" s="27">
        <f aca="true" t="shared" si="28" ref="N205:N268">SUM(E205-L205)</f>
        <v>0</v>
      </c>
    </row>
    <row r="206" spans="1:14" ht="12.75" hidden="1">
      <c r="A206" s="13" t="s">
        <v>475</v>
      </c>
      <c r="B206" s="2" t="s">
        <v>476</v>
      </c>
      <c r="C206" s="2">
        <f>SUM(C207+C211+C215+C216+C217+C222)</f>
        <v>0</v>
      </c>
      <c r="D206" s="2">
        <f>SUM(D207+D211+D215+D216+D217+D222)</f>
        <v>0</v>
      </c>
      <c r="E206" s="25">
        <f t="shared" si="26"/>
        <v>0</v>
      </c>
      <c r="F206" s="30">
        <f t="shared" si="23"/>
        <v>0</v>
      </c>
      <c r="G206" s="32">
        <f>SUM(G207+G211+G215+G216+G217+G222)</f>
        <v>0</v>
      </c>
      <c r="H206" s="2">
        <f>SUM(H207+H211+H215+H216+H217+H222)</f>
        <v>0</v>
      </c>
      <c r="I206" s="30">
        <f t="shared" si="22"/>
        <v>0</v>
      </c>
      <c r="J206" s="32">
        <f>SUM(J207+J211+J215+J216+J217+J222)</f>
        <v>0</v>
      </c>
      <c r="K206" s="30">
        <f t="shared" si="25"/>
        <v>0</v>
      </c>
      <c r="L206" s="32">
        <f t="shared" si="27"/>
        <v>0</v>
      </c>
      <c r="M206" s="30">
        <f t="shared" si="24"/>
        <v>0</v>
      </c>
      <c r="N206" s="27">
        <f t="shared" si="28"/>
        <v>0</v>
      </c>
    </row>
    <row r="207" spans="1:14" ht="12.75" hidden="1">
      <c r="A207" s="13" t="s">
        <v>477</v>
      </c>
      <c r="B207" s="2" t="s">
        <v>478</v>
      </c>
      <c r="C207" s="2">
        <f>SUM(C208:C210)</f>
        <v>0</v>
      </c>
      <c r="D207" s="2">
        <f>SUM(D208:D210)</f>
        <v>0</v>
      </c>
      <c r="E207" s="25">
        <f t="shared" si="26"/>
        <v>0</v>
      </c>
      <c r="F207" s="30">
        <f t="shared" si="23"/>
        <v>0</v>
      </c>
      <c r="G207" s="32">
        <f>SUM(G208:G210)</f>
        <v>0</v>
      </c>
      <c r="H207" s="2">
        <f>SUM(H208:H210)</f>
        <v>0</v>
      </c>
      <c r="I207" s="30">
        <f t="shared" si="22"/>
        <v>0</v>
      </c>
      <c r="J207" s="32">
        <f>SUM(J208:J210)</f>
        <v>0</v>
      </c>
      <c r="K207" s="30">
        <f t="shared" si="25"/>
        <v>0</v>
      </c>
      <c r="L207" s="32">
        <f t="shared" si="27"/>
        <v>0</v>
      </c>
      <c r="M207" s="30">
        <f t="shared" si="24"/>
        <v>0</v>
      </c>
      <c r="N207" s="27">
        <f t="shared" si="28"/>
        <v>0</v>
      </c>
    </row>
    <row r="208" spans="1:14" ht="12.75" hidden="1">
      <c r="A208" s="14" t="s">
        <v>479</v>
      </c>
      <c r="B208" s="3" t="s">
        <v>480</v>
      </c>
      <c r="C208" s="3"/>
      <c r="D208" s="3"/>
      <c r="E208" s="26">
        <f t="shared" si="26"/>
        <v>0</v>
      </c>
      <c r="F208" s="31">
        <f t="shared" si="23"/>
        <v>0</v>
      </c>
      <c r="G208" s="33"/>
      <c r="H208" s="3"/>
      <c r="I208" s="31">
        <f t="shared" si="22"/>
        <v>0</v>
      </c>
      <c r="J208" s="33"/>
      <c r="K208" s="31">
        <f t="shared" si="25"/>
        <v>0</v>
      </c>
      <c r="L208" s="52">
        <f t="shared" si="27"/>
        <v>0</v>
      </c>
      <c r="M208" s="31">
        <f t="shared" si="24"/>
        <v>0</v>
      </c>
      <c r="N208" s="54">
        <f t="shared" si="28"/>
        <v>0</v>
      </c>
    </row>
    <row r="209" spans="1:14" ht="12.75" hidden="1">
      <c r="A209" s="14" t="s">
        <v>481</v>
      </c>
      <c r="B209" s="3" t="s">
        <v>482</v>
      </c>
      <c r="C209" s="3"/>
      <c r="D209" s="3"/>
      <c r="E209" s="26">
        <f t="shared" si="26"/>
        <v>0</v>
      </c>
      <c r="F209" s="31">
        <f t="shared" si="23"/>
        <v>0</v>
      </c>
      <c r="G209" s="33"/>
      <c r="H209" s="3"/>
      <c r="I209" s="31">
        <f t="shared" si="22"/>
        <v>0</v>
      </c>
      <c r="J209" s="33"/>
      <c r="K209" s="31">
        <f t="shared" si="25"/>
        <v>0</v>
      </c>
      <c r="L209" s="52">
        <f t="shared" si="27"/>
        <v>0</v>
      </c>
      <c r="M209" s="31">
        <f t="shared" si="24"/>
        <v>0</v>
      </c>
      <c r="N209" s="54">
        <f t="shared" si="28"/>
        <v>0</v>
      </c>
    </row>
    <row r="210" spans="1:14" ht="12.75" hidden="1">
      <c r="A210" s="14" t="s">
        <v>483</v>
      </c>
      <c r="B210" s="3" t="s">
        <v>484</v>
      </c>
      <c r="C210" s="3"/>
      <c r="D210" s="3"/>
      <c r="E210" s="26">
        <f t="shared" si="26"/>
        <v>0</v>
      </c>
      <c r="F210" s="31">
        <f t="shared" si="23"/>
        <v>0</v>
      </c>
      <c r="G210" s="33"/>
      <c r="H210" s="3"/>
      <c r="I210" s="31">
        <f t="shared" si="22"/>
        <v>0</v>
      </c>
      <c r="J210" s="33"/>
      <c r="K210" s="31">
        <f t="shared" si="25"/>
        <v>0</v>
      </c>
      <c r="L210" s="52">
        <f t="shared" si="27"/>
        <v>0</v>
      </c>
      <c r="M210" s="31">
        <f t="shared" si="24"/>
        <v>0</v>
      </c>
      <c r="N210" s="54">
        <f t="shared" si="28"/>
        <v>0</v>
      </c>
    </row>
    <row r="211" spans="1:14" ht="12.75" hidden="1">
      <c r="A211" s="13" t="s">
        <v>485</v>
      </c>
      <c r="B211" s="2" t="s">
        <v>486</v>
      </c>
      <c r="C211" s="2">
        <f>SUM(C212:C214)</f>
        <v>0</v>
      </c>
      <c r="D211" s="2">
        <f>SUM(D212:D214)</f>
        <v>0</v>
      </c>
      <c r="E211" s="25">
        <f t="shared" si="26"/>
        <v>0</v>
      </c>
      <c r="F211" s="30">
        <f t="shared" si="23"/>
        <v>0</v>
      </c>
      <c r="G211" s="32">
        <f>SUM(G212:G214)</f>
        <v>0</v>
      </c>
      <c r="H211" s="2">
        <f>SUM(H212:H214)</f>
        <v>0</v>
      </c>
      <c r="I211" s="30">
        <f t="shared" si="22"/>
        <v>0</v>
      </c>
      <c r="J211" s="32">
        <f>SUM(J212:J214)</f>
        <v>0</v>
      </c>
      <c r="K211" s="30">
        <f t="shared" si="25"/>
        <v>0</v>
      </c>
      <c r="L211" s="32">
        <f t="shared" si="27"/>
        <v>0</v>
      </c>
      <c r="M211" s="30">
        <f t="shared" si="24"/>
        <v>0</v>
      </c>
      <c r="N211" s="27">
        <f t="shared" si="28"/>
        <v>0</v>
      </c>
    </row>
    <row r="212" spans="1:14" ht="12.75" hidden="1">
      <c r="A212" s="14" t="s">
        <v>487</v>
      </c>
      <c r="B212" s="3" t="s">
        <v>480</v>
      </c>
      <c r="C212" s="3"/>
      <c r="D212" s="3"/>
      <c r="E212" s="26">
        <f t="shared" si="26"/>
        <v>0</v>
      </c>
      <c r="F212" s="31">
        <f t="shared" si="23"/>
        <v>0</v>
      </c>
      <c r="G212" s="33"/>
      <c r="H212" s="3"/>
      <c r="I212" s="31">
        <f t="shared" si="22"/>
        <v>0</v>
      </c>
      <c r="J212" s="33"/>
      <c r="K212" s="31">
        <f t="shared" si="25"/>
        <v>0</v>
      </c>
      <c r="L212" s="52">
        <f t="shared" si="27"/>
        <v>0</v>
      </c>
      <c r="M212" s="31">
        <f t="shared" si="24"/>
        <v>0</v>
      </c>
      <c r="N212" s="54">
        <f t="shared" si="28"/>
        <v>0</v>
      </c>
    </row>
    <row r="213" spans="1:14" ht="12.75" hidden="1">
      <c r="A213" s="14" t="s">
        <v>488</v>
      </c>
      <c r="B213" s="3" t="s">
        <v>482</v>
      </c>
      <c r="C213" s="3"/>
      <c r="D213" s="3"/>
      <c r="E213" s="26">
        <f t="shared" si="26"/>
        <v>0</v>
      </c>
      <c r="F213" s="31">
        <f t="shared" si="23"/>
        <v>0</v>
      </c>
      <c r="G213" s="33"/>
      <c r="H213" s="3"/>
      <c r="I213" s="31">
        <f t="shared" si="22"/>
        <v>0</v>
      </c>
      <c r="J213" s="33"/>
      <c r="K213" s="31">
        <f t="shared" si="25"/>
        <v>0</v>
      </c>
      <c r="L213" s="52">
        <f t="shared" si="27"/>
        <v>0</v>
      </c>
      <c r="M213" s="31">
        <f t="shared" si="24"/>
        <v>0</v>
      </c>
      <c r="N213" s="54">
        <f t="shared" si="28"/>
        <v>0</v>
      </c>
    </row>
    <row r="214" spans="1:14" ht="12.75" hidden="1">
      <c r="A214" s="14" t="s">
        <v>489</v>
      </c>
      <c r="B214" s="3" t="s">
        <v>484</v>
      </c>
      <c r="C214" s="3"/>
      <c r="D214" s="3"/>
      <c r="E214" s="26">
        <f t="shared" si="26"/>
        <v>0</v>
      </c>
      <c r="F214" s="31">
        <f t="shared" si="23"/>
        <v>0</v>
      </c>
      <c r="G214" s="33"/>
      <c r="H214" s="3"/>
      <c r="I214" s="31">
        <f t="shared" si="22"/>
        <v>0</v>
      </c>
      <c r="J214" s="33"/>
      <c r="K214" s="31">
        <f t="shared" si="25"/>
        <v>0</v>
      </c>
      <c r="L214" s="52">
        <f t="shared" si="27"/>
        <v>0</v>
      </c>
      <c r="M214" s="31">
        <f t="shared" si="24"/>
        <v>0</v>
      </c>
      <c r="N214" s="54">
        <f t="shared" si="28"/>
        <v>0</v>
      </c>
    </row>
    <row r="215" spans="1:14" ht="12.75" hidden="1">
      <c r="A215" s="14" t="s">
        <v>490</v>
      </c>
      <c r="B215" s="3" t="s">
        <v>491</v>
      </c>
      <c r="C215" s="3"/>
      <c r="D215" s="3"/>
      <c r="E215" s="26">
        <f t="shared" si="26"/>
        <v>0</v>
      </c>
      <c r="F215" s="31">
        <f t="shared" si="23"/>
        <v>0</v>
      </c>
      <c r="G215" s="33"/>
      <c r="H215" s="3"/>
      <c r="I215" s="31">
        <f t="shared" si="22"/>
        <v>0</v>
      </c>
      <c r="J215" s="33"/>
      <c r="K215" s="31">
        <f t="shared" si="25"/>
        <v>0</v>
      </c>
      <c r="L215" s="52">
        <f t="shared" si="27"/>
        <v>0</v>
      </c>
      <c r="M215" s="31">
        <f t="shared" si="24"/>
        <v>0</v>
      </c>
      <c r="N215" s="54">
        <f t="shared" si="28"/>
        <v>0</v>
      </c>
    </row>
    <row r="216" spans="1:14" ht="12.75" hidden="1">
      <c r="A216" s="14" t="s">
        <v>492</v>
      </c>
      <c r="B216" s="3" t="s">
        <v>493</v>
      </c>
      <c r="C216" s="3"/>
      <c r="D216" s="3"/>
      <c r="E216" s="26">
        <f t="shared" si="26"/>
        <v>0</v>
      </c>
      <c r="F216" s="31">
        <f t="shared" si="23"/>
        <v>0</v>
      </c>
      <c r="G216" s="33"/>
      <c r="H216" s="3"/>
      <c r="I216" s="31">
        <f t="shared" si="22"/>
        <v>0</v>
      </c>
      <c r="J216" s="33"/>
      <c r="K216" s="31">
        <f t="shared" si="25"/>
        <v>0</v>
      </c>
      <c r="L216" s="52">
        <f t="shared" si="27"/>
        <v>0</v>
      </c>
      <c r="M216" s="31">
        <f t="shared" si="24"/>
        <v>0</v>
      </c>
      <c r="N216" s="54">
        <f t="shared" si="28"/>
        <v>0</v>
      </c>
    </row>
    <row r="217" spans="1:14" ht="12.75" hidden="1">
      <c r="A217" s="13" t="s">
        <v>494</v>
      </c>
      <c r="B217" s="2" t="s">
        <v>495</v>
      </c>
      <c r="C217" s="2">
        <f>SUM(C218:C221)</f>
        <v>0</v>
      </c>
      <c r="D217" s="2">
        <f>SUM(D218:D221)</f>
        <v>0</v>
      </c>
      <c r="E217" s="25">
        <f t="shared" si="26"/>
        <v>0</v>
      </c>
      <c r="F217" s="30">
        <f t="shared" si="23"/>
        <v>0</v>
      </c>
      <c r="G217" s="32">
        <f>SUM(G218:G221)</f>
        <v>0</v>
      </c>
      <c r="H217" s="2">
        <f>SUM(H218:H221)</f>
        <v>0</v>
      </c>
      <c r="I217" s="30">
        <f t="shared" si="22"/>
        <v>0</v>
      </c>
      <c r="J217" s="32">
        <f>SUM(J218:J221)</f>
        <v>0</v>
      </c>
      <c r="K217" s="30">
        <f t="shared" si="25"/>
        <v>0</v>
      </c>
      <c r="L217" s="32">
        <f t="shared" si="27"/>
        <v>0</v>
      </c>
      <c r="M217" s="30">
        <f t="shared" si="24"/>
        <v>0</v>
      </c>
      <c r="N217" s="27">
        <f t="shared" si="28"/>
        <v>0</v>
      </c>
    </row>
    <row r="218" spans="1:14" ht="12.75" hidden="1">
      <c r="A218" s="14" t="s">
        <v>496</v>
      </c>
      <c r="B218" s="3" t="s">
        <v>497</v>
      </c>
      <c r="C218" s="3"/>
      <c r="D218" s="3"/>
      <c r="E218" s="26">
        <f t="shared" si="26"/>
        <v>0</v>
      </c>
      <c r="F218" s="31">
        <f t="shared" si="23"/>
        <v>0</v>
      </c>
      <c r="G218" s="33"/>
      <c r="H218" s="3"/>
      <c r="I218" s="31">
        <f aca="true" t="shared" si="29" ref="I218:I281">IF(OR(H218=0,E218=0),0,H218/E218)*100</f>
        <v>0</v>
      </c>
      <c r="J218" s="33"/>
      <c r="K218" s="31">
        <f t="shared" si="25"/>
        <v>0</v>
      </c>
      <c r="L218" s="52">
        <f t="shared" si="27"/>
        <v>0</v>
      </c>
      <c r="M218" s="31">
        <f t="shared" si="24"/>
        <v>0</v>
      </c>
      <c r="N218" s="54">
        <f t="shared" si="28"/>
        <v>0</v>
      </c>
    </row>
    <row r="219" spans="1:14" ht="12.75" hidden="1">
      <c r="A219" s="14" t="s">
        <v>498</v>
      </c>
      <c r="B219" s="3" t="s">
        <v>421</v>
      </c>
      <c r="C219" s="3"/>
      <c r="D219" s="3"/>
      <c r="E219" s="26">
        <f t="shared" si="26"/>
        <v>0</v>
      </c>
      <c r="F219" s="31">
        <f t="shared" si="23"/>
        <v>0</v>
      </c>
      <c r="G219" s="33"/>
      <c r="H219" s="3"/>
      <c r="I219" s="31">
        <f t="shared" si="29"/>
        <v>0</v>
      </c>
      <c r="J219" s="33"/>
      <c r="K219" s="31">
        <f t="shared" si="25"/>
        <v>0</v>
      </c>
      <c r="L219" s="52">
        <f t="shared" si="27"/>
        <v>0</v>
      </c>
      <c r="M219" s="31">
        <f t="shared" si="24"/>
        <v>0</v>
      </c>
      <c r="N219" s="54">
        <f t="shared" si="28"/>
        <v>0</v>
      </c>
    </row>
    <row r="220" spans="1:14" ht="12.75" hidden="1">
      <c r="A220" s="14" t="s">
        <v>499</v>
      </c>
      <c r="B220" s="3" t="s">
        <v>429</v>
      </c>
      <c r="C220" s="3"/>
      <c r="D220" s="3"/>
      <c r="E220" s="26">
        <f t="shared" si="26"/>
        <v>0</v>
      </c>
      <c r="F220" s="31">
        <f t="shared" si="23"/>
        <v>0</v>
      </c>
      <c r="G220" s="33"/>
      <c r="H220" s="3"/>
      <c r="I220" s="31">
        <f t="shared" si="29"/>
        <v>0</v>
      </c>
      <c r="J220" s="33"/>
      <c r="K220" s="31">
        <f t="shared" si="25"/>
        <v>0</v>
      </c>
      <c r="L220" s="52">
        <f t="shared" si="27"/>
        <v>0</v>
      </c>
      <c r="M220" s="31">
        <f t="shared" si="24"/>
        <v>0</v>
      </c>
      <c r="N220" s="54">
        <f t="shared" si="28"/>
        <v>0</v>
      </c>
    </row>
    <row r="221" spans="1:14" ht="12.75" hidden="1">
      <c r="A221" s="14" t="s">
        <v>500</v>
      </c>
      <c r="B221" s="3" t="s">
        <v>501</v>
      </c>
      <c r="C221" s="3"/>
      <c r="D221" s="3"/>
      <c r="E221" s="26">
        <f t="shared" si="26"/>
        <v>0</v>
      </c>
      <c r="F221" s="31">
        <f t="shared" si="23"/>
        <v>0</v>
      </c>
      <c r="G221" s="33"/>
      <c r="H221" s="3"/>
      <c r="I221" s="31">
        <f t="shared" si="29"/>
        <v>0</v>
      </c>
      <c r="J221" s="33"/>
      <c r="K221" s="31">
        <f t="shared" si="25"/>
        <v>0</v>
      </c>
      <c r="L221" s="52">
        <f t="shared" si="27"/>
        <v>0</v>
      </c>
      <c r="M221" s="31">
        <f t="shared" si="24"/>
        <v>0</v>
      </c>
      <c r="N221" s="54">
        <f t="shared" si="28"/>
        <v>0</v>
      </c>
    </row>
    <row r="222" spans="1:14" ht="12.75" hidden="1">
      <c r="A222" s="13" t="s">
        <v>502</v>
      </c>
      <c r="B222" s="2" t="s">
        <v>474</v>
      </c>
      <c r="C222" s="3"/>
      <c r="D222" s="3"/>
      <c r="E222" s="26">
        <f t="shared" si="26"/>
        <v>0</v>
      </c>
      <c r="F222" s="31">
        <f t="shared" si="23"/>
        <v>0</v>
      </c>
      <c r="G222" s="33"/>
      <c r="H222" s="3"/>
      <c r="I222" s="31">
        <f t="shared" si="29"/>
        <v>0</v>
      </c>
      <c r="J222" s="33"/>
      <c r="K222" s="31">
        <f t="shared" si="25"/>
        <v>0</v>
      </c>
      <c r="L222" s="52">
        <f t="shared" si="27"/>
        <v>0</v>
      </c>
      <c r="M222" s="31">
        <f t="shared" si="24"/>
        <v>0</v>
      </c>
      <c r="N222" s="54">
        <f t="shared" si="28"/>
        <v>0</v>
      </c>
    </row>
    <row r="223" spans="1:14" ht="12.75">
      <c r="A223" s="13" t="s">
        <v>503</v>
      </c>
      <c r="B223" s="2" t="s">
        <v>504</v>
      </c>
      <c r="C223" s="2">
        <f>SUM(C224+C1077+C1138+C1139+C1140)</f>
        <v>1500000</v>
      </c>
      <c r="D223" s="2">
        <f>SUM(D224+D1077+D1138+D1139+D1140)</f>
        <v>1128499.84</v>
      </c>
      <c r="E223" s="25">
        <f t="shared" si="26"/>
        <v>2628499.84</v>
      </c>
      <c r="F223" s="30">
        <f t="shared" si="23"/>
        <v>6.141570031541628</v>
      </c>
      <c r="G223" s="32">
        <f>SUM(G224+G1077+G1138+G1139+G1140)</f>
        <v>0</v>
      </c>
      <c r="H223" s="2">
        <f>SUM(H224+H1077+H1138+H1139+H1140)</f>
        <v>2557531.431</v>
      </c>
      <c r="I223" s="30">
        <f t="shared" si="29"/>
        <v>97.30004134221291</v>
      </c>
      <c r="J223" s="32">
        <f>SUM(J224+J1077+J1138+J1139+J1140)</f>
        <v>60996.32599999999</v>
      </c>
      <c r="K223" s="30">
        <f t="shared" si="25"/>
        <v>2.320575602545975</v>
      </c>
      <c r="L223" s="32">
        <f t="shared" si="27"/>
        <v>2618527.7569999998</v>
      </c>
      <c r="M223" s="30">
        <f t="shared" si="24"/>
        <v>99.62061694475888</v>
      </c>
      <c r="N223" s="27">
        <f t="shared" si="28"/>
        <v>9972.0830000001</v>
      </c>
    </row>
    <row r="224" spans="1:14" ht="12.75">
      <c r="A224" s="13" t="s">
        <v>505</v>
      </c>
      <c r="B224" s="2" t="s">
        <v>506</v>
      </c>
      <c r="C224" s="2">
        <f>SUM(C225+C627)</f>
        <v>1500000</v>
      </c>
      <c r="D224" s="2">
        <f>SUM(D225+D627)</f>
        <v>1128499.84</v>
      </c>
      <c r="E224" s="25">
        <f t="shared" si="26"/>
        <v>2628499.84</v>
      </c>
      <c r="F224" s="30">
        <f t="shared" si="23"/>
        <v>6.141570031541628</v>
      </c>
      <c r="G224" s="32">
        <f>SUM(G225+G627)</f>
        <v>0</v>
      </c>
      <c r="H224" s="2">
        <f>SUM(H225+H627)</f>
        <v>2557531.431</v>
      </c>
      <c r="I224" s="30">
        <f t="shared" si="29"/>
        <v>97.30004134221291</v>
      </c>
      <c r="J224" s="32">
        <f>SUM(J225+J627)</f>
        <v>60996.32599999999</v>
      </c>
      <c r="K224" s="30">
        <f t="shared" si="25"/>
        <v>2.320575602545975</v>
      </c>
      <c r="L224" s="32">
        <f t="shared" si="27"/>
        <v>2618527.7569999998</v>
      </c>
      <c r="M224" s="30">
        <f t="shared" si="24"/>
        <v>99.62061694475888</v>
      </c>
      <c r="N224" s="27">
        <f t="shared" si="28"/>
        <v>9972.0830000001</v>
      </c>
    </row>
    <row r="225" spans="1:14" ht="12.75">
      <c r="A225" s="13" t="s">
        <v>507</v>
      </c>
      <c r="B225" s="2" t="s">
        <v>508</v>
      </c>
      <c r="C225" s="2">
        <f>SUM(C226+C252+C310+C346+C368+C451+C515)</f>
        <v>1500000</v>
      </c>
      <c r="D225" s="2">
        <f>SUM(D226+D252+D310+D346+D368+D451+D515)</f>
        <v>-66593.02299999999</v>
      </c>
      <c r="E225" s="25">
        <f t="shared" si="26"/>
        <v>1433406.977</v>
      </c>
      <c r="F225" s="30">
        <f t="shared" si="23"/>
        <v>3.349199113113082</v>
      </c>
      <c r="G225" s="32">
        <f>SUM(G226+G252+G310+G346+G368+G451+G515)</f>
        <v>0</v>
      </c>
      <c r="H225" s="2">
        <f>SUM(H226+H252+H310+H346+H368+H451+H515)</f>
        <v>1432982.881</v>
      </c>
      <c r="I225" s="30">
        <f t="shared" si="29"/>
        <v>99.97041342711422</v>
      </c>
      <c r="J225" s="32">
        <f>SUM(J226+J252+J310+J346+J368+J451+J515)</f>
        <v>0</v>
      </c>
      <c r="K225" s="30">
        <f t="shared" si="25"/>
        <v>0</v>
      </c>
      <c r="L225" s="32">
        <f t="shared" si="27"/>
        <v>1432982.881</v>
      </c>
      <c r="M225" s="30">
        <f t="shared" si="24"/>
        <v>99.97041342711422</v>
      </c>
      <c r="N225" s="27">
        <f t="shared" si="28"/>
        <v>424.09599999990314</v>
      </c>
    </row>
    <row r="226" spans="1:14" ht="12.75" hidden="1">
      <c r="A226" s="13" t="s">
        <v>509</v>
      </c>
      <c r="B226" s="5" t="s">
        <v>510</v>
      </c>
      <c r="C226" s="2">
        <f>SUM(C227+C235+C241+C243+C247+C249)</f>
        <v>0</v>
      </c>
      <c r="D226" s="2">
        <f>SUM(D227+D235+D241+D243+D247+D249)</f>
        <v>0</v>
      </c>
      <c r="E226" s="25">
        <f t="shared" si="26"/>
        <v>0</v>
      </c>
      <c r="F226" s="30">
        <f t="shared" si="23"/>
        <v>0</v>
      </c>
      <c r="G226" s="32">
        <f>SUM(G227+G235+G241+G243+G247+G249)</f>
        <v>0</v>
      </c>
      <c r="H226" s="2">
        <f>SUM(H227+H235+H241+H243+H247+H249)</f>
        <v>0</v>
      </c>
      <c r="I226" s="30">
        <f t="shared" si="29"/>
        <v>0</v>
      </c>
      <c r="J226" s="32">
        <f>SUM(J227+J235+J241+J243+J247+J249)</f>
        <v>0</v>
      </c>
      <c r="K226" s="30">
        <f t="shared" si="25"/>
        <v>0</v>
      </c>
      <c r="L226" s="32">
        <f t="shared" si="27"/>
        <v>0</v>
      </c>
      <c r="M226" s="30">
        <f t="shared" si="24"/>
        <v>0</v>
      </c>
      <c r="N226" s="27">
        <f t="shared" si="28"/>
        <v>0</v>
      </c>
    </row>
    <row r="227" spans="1:14" ht="38.25" hidden="1">
      <c r="A227" s="14" t="s">
        <v>511</v>
      </c>
      <c r="B227" s="6" t="s">
        <v>512</v>
      </c>
      <c r="C227" s="4">
        <f>SUM(C228:C234)</f>
        <v>0</v>
      </c>
      <c r="D227" s="4">
        <f>SUM(D228:D234)</f>
        <v>0</v>
      </c>
      <c r="E227" s="26">
        <f t="shared" si="26"/>
        <v>0</v>
      </c>
      <c r="F227" s="31">
        <f t="shared" si="23"/>
        <v>0</v>
      </c>
      <c r="G227" s="47">
        <f>SUM(G228:G234)</f>
        <v>0</v>
      </c>
      <c r="H227" s="4">
        <f>SUM(H228:H234)</f>
        <v>0</v>
      </c>
      <c r="I227" s="31">
        <f t="shared" si="29"/>
        <v>0</v>
      </c>
      <c r="J227" s="47">
        <f>SUM(J228:J234)</f>
        <v>0</v>
      </c>
      <c r="K227" s="31">
        <f t="shared" si="25"/>
        <v>0</v>
      </c>
      <c r="L227" s="52">
        <f t="shared" si="27"/>
        <v>0</v>
      </c>
      <c r="M227" s="31">
        <f t="shared" si="24"/>
        <v>0</v>
      </c>
      <c r="N227" s="54">
        <f t="shared" si="28"/>
        <v>0</v>
      </c>
    </row>
    <row r="228" spans="1:14" ht="12.75" hidden="1">
      <c r="A228" s="14" t="s">
        <v>513</v>
      </c>
      <c r="B228" s="6" t="s">
        <v>1188</v>
      </c>
      <c r="C228" s="3"/>
      <c r="D228" s="3"/>
      <c r="E228" s="26">
        <f t="shared" si="26"/>
        <v>0</v>
      </c>
      <c r="F228" s="31">
        <f t="shared" si="23"/>
        <v>0</v>
      </c>
      <c r="G228" s="33"/>
      <c r="H228" s="3"/>
      <c r="I228" s="31">
        <f t="shared" si="29"/>
        <v>0</v>
      </c>
      <c r="J228" s="33"/>
      <c r="K228" s="31">
        <f t="shared" si="25"/>
        <v>0</v>
      </c>
      <c r="L228" s="52">
        <f t="shared" si="27"/>
        <v>0</v>
      </c>
      <c r="M228" s="31">
        <f t="shared" si="24"/>
        <v>0</v>
      </c>
      <c r="N228" s="54">
        <f t="shared" si="28"/>
        <v>0</v>
      </c>
    </row>
    <row r="229" spans="1:14" ht="25.5" hidden="1">
      <c r="A229" s="14" t="s">
        <v>514</v>
      </c>
      <c r="B229" s="6" t="s">
        <v>515</v>
      </c>
      <c r="C229" s="3"/>
      <c r="D229" s="3"/>
      <c r="E229" s="26">
        <f t="shared" si="26"/>
        <v>0</v>
      </c>
      <c r="F229" s="31">
        <f t="shared" si="23"/>
        <v>0</v>
      </c>
      <c r="G229" s="33"/>
      <c r="H229" s="3"/>
      <c r="I229" s="31">
        <f t="shared" si="29"/>
        <v>0</v>
      </c>
      <c r="J229" s="33"/>
      <c r="K229" s="31">
        <f t="shared" si="25"/>
        <v>0</v>
      </c>
      <c r="L229" s="52">
        <f t="shared" si="27"/>
        <v>0</v>
      </c>
      <c r="M229" s="31">
        <f t="shared" si="24"/>
        <v>0</v>
      </c>
      <c r="N229" s="54">
        <f t="shared" si="28"/>
        <v>0</v>
      </c>
    </row>
    <row r="230" spans="1:14" ht="12.75" hidden="1">
      <c r="A230" s="14" t="s">
        <v>516</v>
      </c>
      <c r="B230" s="6" t="s">
        <v>517</v>
      </c>
      <c r="C230" s="3"/>
      <c r="D230" s="3"/>
      <c r="E230" s="26">
        <f t="shared" si="26"/>
        <v>0</v>
      </c>
      <c r="F230" s="31">
        <f t="shared" si="23"/>
        <v>0</v>
      </c>
      <c r="G230" s="33"/>
      <c r="H230" s="3"/>
      <c r="I230" s="31">
        <f t="shared" si="29"/>
        <v>0</v>
      </c>
      <c r="J230" s="33"/>
      <c r="K230" s="31">
        <f t="shared" si="25"/>
        <v>0</v>
      </c>
      <c r="L230" s="52">
        <f t="shared" si="27"/>
        <v>0</v>
      </c>
      <c r="M230" s="31">
        <f t="shared" si="24"/>
        <v>0</v>
      </c>
      <c r="N230" s="54">
        <f t="shared" si="28"/>
        <v>0</v>
      </c>
    </row>
    <row r="231" spans="1:14" ht="12.75" hidden="1">
      <c r="A231" s="14" t="s">
        <v>518</v>
      </c>
      <c r="B231" s="6" t="s">
        <v>519</v>
      </c>
      <c r="C231" s="3"/>
      <c r="D231" s="3"/>
      <c r="E231" s="26">
        <f t="shared" si="26"/>
        <v>0</v>
      </c>
      <c r="F231" s="31">
        <f t="shared" si="23"/>
        <v>0</v>
      </c>
      <c r="G231" s="33"/>
      <c r="H231" s="3"/>
      <c r="I231" s="31">
        <f t="shared" si="29"/>
        <v>0</v>
      </c>
      <c r="J231" s="33"/>
      <c r="K231" s="31">
        <f t="shared" si="25"/>
        <v>0</v>
      </c>
      <c r="L231" s="52">
        <f t="shared" si="27"/>
        <v>0</v>
      </c>
      <c r="M231" s="31">
        <f t="shared" si="24"/>
        <v>0</v>
      </c>
      <c r="N231" s="54">
        <f t="shared" si="28"/>
        <v>0</v>
      </c>
    </row>
    <row r="232" spans="1:14" ht="38.25" hidden="1">
      <c r="A232" s="14" t="s">
        <v>520</v>
      </c>
      <c r="B232" s="6" t="s">
        <v>521</v>
      </c>
      <c r="C232" s="3"/>
      <c r="D232" s="3"/>
      <c r="E232" s="26">
        <f t="shared" si="26"/>
        <v>0</v>
      </c>
      <c r="F232" s="31">
        <f t="shared" si="23"/>
        <v>0</v>
      </c>
      <c r="G232" s="33"/>
      <c r="H232" s="3"/>
      <c r="I232" s="31">
        <f t="shared" si="29"/>
        <v>0</v>
      </c>
      <c r="J232" s="33"/>
      <c r="K232" s="31">
        <f t="shared" si="25"/>
        <v>0</v>
      </c>
      <c r="L232" s="52">
        <f t="shared" si="27"/>
        <v>0</v>
      </c>
      <c r="M232" s="31">
        <f t="shared" si="24"/>
        <v>0</v>
      </c>
      <c r="N232" s="54">
        <f t="shared" si="28"/>
        <v>0</v>
      </c>
    </row>
    <row r="233" spans="1:14" ht="38.25" hidden="1">
      <c r="A233" s="14" t="s">
        <v>522</v>
      </c>
      <c r="B233" s="6" t="s">
        <v>523</v>
      </c>
      <c r="C233" s="3"/>
      <c r="D233" s="3"/>
      <c r="E233" s="26">
        <f t="shared" si="26"/>
        <v>0</v>
      </c>
      <c r="F233" s="31">
        <f t="shared" si="23"/>
        <v>0</v>
      </c>
      <c r="G233" s="33"/>
      <c r="H233" s="3"/>
      <c r="I233" s="31">
        <f t="shared" si="29"/>
        <v>0</v>
      </c>
      <c r="J233" s="33"/>
      <c r="K233" s="31">
        <f t="shared" si="25"/>
        <v>0</v>
      </c>
      <c r="L233" s="52">
        <f t="shared" si="27"/>
        <v>0</v>
      </c>
      <c r="M233" s="31">
        <f t="shared" si="24"/>
        <v>0</v>
      </c>
      <c r="N233" s="54">
        <f t="shared" si="28"/>
        <v>0</v>
      </c>
    </row>
    <row r="234" spans="1:14" ht="25.5" hidden="1">
      <c r="A234" s="14" t="s">
        <v>524</v>
      </c>
      <c r="B234" s="6" t="s">
        <v>525</v>
      </c>
      <c r="C234" s="3"/>
      <c r="D234" s="3"/>
      <c r="E234" s="26">
        <f t="shared" si="26"/>
        <v>0</v>
      </c>
      <c r="F234" s="31">
        <f t="shared" si="23"/>
        <v>0</v>
      </c>
      <c r="G234" s="33"/>
      <c r="H234" s="3"/>
      <c r="I234" s="31">
        <f t="shared" si="29"/>
        <v>0</v>
      </c>
      <c r="J234" s="33"/>
      <c r="K234" s="31">
        <f t="shared" si="25"/>
        <v>0</v>
      </c>
      <c r="L234" s="52">
        <f t="shared" si="27"/>
        <v>0</v>
      </c>
      <c r="M234" s="31">
        <f t="shared" si="24"/>
        <v>0</v>
      </c>
      <c r="N234" s="54">
        <f t="shared" si="28"/>
        <v>0</v>
      </c>
    </row>
    <row r="235" spans="1:14" ht="25.5" hidden="1">
      <c r="A235" s="13" t="s">
        <v>526</v>
      </c>
      <c r="B235" s="5" t="s">
        <v>527</v>
      </c>
      <c r="C235" s="2">
        <f>SUM(C236:C240)</f>
        <v>0</v>
      </c>
      <c r="D235" s="2">
        <f>SUM(D236:D240)</f>
        <v>0</v>
      </c>
      <c r="E235" s="25">
        <f t="shared" si="26"/>
        <v>0</v>
      </c>
      <c r="F235" s="30">
        <f t="shared" si="23"/>
        <v>0</v>
      </c>
      <c r="G235" s="32">
        <f>SUM(G236:G240)</f>
        <v>0</v>
      </c>
      <c r="H235" s="2">
        <f>SUM(H236:H240)</f>
        <v>0</v>
      </c>
      <c r="I235" s="30">
        <f t="shared" si="29"/>
        <v>0</v>
      </c>
      <c r="J235" s="32">
        <f>SUM(J236:J240)</f>
        <v>0</v>
      </c>
      <c r="K235" s="30">
        <f t="shared" si="25"/>
        <v>0</v>
      </c>
      <c r="L235" s="32">
        <f t="shared" si="27"/>
        <v>0</v>
      </c>
      <c r="M235" s="30">
        <f t="shared" si="24"/>
        <v>0</v>
      </c>
      <c r="N235" s="27">
        <f t="shared" si="28"/>
        <v>0</v>
      </c>
    </row>
    <row r="236" spans="1:14" ht="12.75" hidden="1">
      <c r="A236" s="14" t="s">
        <v>528</v>
      </c>
      <c r="B236" s="6" t="s">
        <v>529</v>
      </c>
      <c r="C236" s="3"/>
      <c r="D236" s="3"/>
      <c r="E236" s="26">
        <f t="shared" si="26"/>
        <v>0</v>
      </c>
      <c r="F236" s="31">
        <f t="shared" si="23"/>
        <v>0</v>
      </c>
      <c r="G236" s="33"/>
      <c r="H236" s="3"/>
      <c r="I236" s="31">
        <f t="shared" si="29"/>
        <v>0</v>
      </c>
      <c r="J236" s="33"/>
      <c r="K236" s="31">
        <f t="shared" si="25"/>
        <v>0</v>
      </c>
      <c r="L236" s="52">
        <f t="shared" si="27"/>
        <v>0</v>
      </c>
      <c r="M236" s="31">
        <f t="shared" si="24"/>
        <v>0</v>
      </c>
      <c r="N236" s="54">
        <f t="shared" si="28"/>
        <v>0</v>
      </c>
    </row>
    <row r="237" spans="1:14" ht="38.25" hidden="1">
      <c r="A237" s="14" t="s">
        <v>530</v>
      </c>
      <c r="B237" s="6" t="s">
        <v>531</v>
      </c>
      <c r="C237" s="3"/>
      <c r="D237" s="3"/>
      <c r="E237" s="26">
        <f t="shared" si="26"/>
        <v>0</v>
      </c>
      <c r="F237" s="31">
        <f t="shared" si="23"/>
        <v>0</v>
      </c>
      <c r="G237" s="33"/>
      <c r="H237" s="3"/>
      <c r="I237" s="31">
        <f t="shared" si="29"/>
        <v>0</v>
      </c>
      <c r="J237" s="33"/>
      <c r="K237" s="31">
        <f t="shared" si="25"/>
        <v>0</v>
      </c>
      <c r="L237" s="52">
        <f t="shared" si="27"/>
        <v>0</v>
      </c>
      <c r="M237" s="31">
        <f t="shared" si="24"/>
        <v>0</v>
      </c>
      <c r="N237" s="54">
        <f t="shared" si="28"/>
        <v>0</v>
      </c>
    </row>
    <row r="238" spans="1:14" ht="25.5" hidden="1">
      <c r="A238" s="14" t="s">
        <v>532</v>
      </c>
      <c r="B238" s="6" t="s">
        <v>533</v>
      </c>
      <c r="C238" s="3"/>
      <c r="D238" s="3"/>
      <c r="E238" s="26">
        <f t="shared" si="26"/>
        <v>0</v>
      </c>
      <c r="F238" s="31">
        <f t="shared" si="23"/>
        <v>0</v>
      </c>
      <c r="G238" s="33"/>
      <c r="H238" s="3"/>
      <c r="I238" s="31">
        <f t="shared" si="29"/>
        <v>0</v>
      </c>
      <c r="J238" s="33"/>
      <c r="K238" s="31">
        <f t="shared" si="25"/>
        <v>0</v>
      </c>
      <c r="L238" s="52">
        <f t="shared" si="27"/>
        <v>0</v>
      </c>
      <c r="M238" s="31">
        <f t="shared" si="24"/>
        <v>0</v>
      </c>
      <c r="N238" s="54">
        <f t="shared" si="28"/>
        <v>0</v>
      </c>
    </row>
    <row r="239" spans="1:14" ht="38.25" hidden="1">
      <c r="A239" s="14" t="s">
        <v>534</v>
      </c>
      <c r="B239" s="6" t="s">
        <v>535</v>
      </c>
      <c r="C239" s="3"/>
      <c r="D239" s="3"/>
      <c r="E239" s="26">
        <f t="shared" si="26"/>
        <v>0</v>
      </c>
      <c r="F239" s="31">
        <f t="shared" si="23"/>
        <v>0</v>
      </c>
      <c r="G239" s="33"/>
      <c r="H239" s="3"/>
      <c r="I239" s="31">
        <f t="shared" si="29"/>
        <v>0</v>
      </c>
      <c r="J239" s="33"/>
      <c r="K239" s="31">
        <f t="shared" si="25"/>
        <v>0</v>
      </c>
      <c r="L239" s="52">
        <f t="shared" si="27"/>
        <v>0</v>
      </c>
      <c r="M239" s="31">
        <f t="shared" si="24"/>
        <v>0</v>
      </c>
      <c r="N239" s="54">
        <f t="shared" si="28"/>
        <v>0</v>
      </c>
    </row>
    <row r="240" spans="1:14" ht="25.5" hidden="1">
      <c r="A240" s="14" t="s">
        <v>536</v>
      </c>
      <c r="B240" s="6" t="s">
        <v>537</v>
      </c>
      <c r="C240" s="3"/>
      <c r="D240" s="3"/>
      <c r="E240" s="26">
        <f t="shared" si="26"/>
        <v>0</v>
      </c>
      <c r="F240" s="31">
        <f t="shared" si="23"/>
        <v>0</v>
      </c>
      <c r="G240" s="33"/>
      <c r="H240" s="3"/>
      <c r="I240" s="31">
        <f t="shared" si="29"/>
        <v>0</v>
      </c>
      <c r="J240" s="33"/>
      <c r="K240" s="31">
        <f t="shared" si="25"/>
        <v>0</v>
      </c>
      <c r="L240" s="52">
        <f t="shared" si="27"/>
        <v>0</v>
      </c>
      <c r="M240" s="31">
        <f t="shared" si="24"/>
        <v>0</v>
      </c>
      <c r="N240" s="54">
        <f t="shared" si="28"/>
        <v>0</v>
      </c>
    </row>
    <row r="241" spans="1:14" ht="38.25" hidden="1">
      <c r="A241" s="13" t="s">
        <v>538</v>
      </c>
      <c r="B241" s="5" t="s">
        <v>539</v>
      </c>
      <c r="C241" s="2">
        <f>SUM(C242)</f>
        <v>0</v>
      </c>
      <c r="D241" s="2">
        <f>SUM(D242)</f>
        <v>0</v>
      </c>
      <c r="E241" s="25">
        <f t="shared" si="26"/>
        <v>0</v>
      </c>
      <c r="F241" s="30">
        <f t="shared" si="23"/>
        <v>0</v>
      </c>
      <c r="G241" s="32">
        <f>SUM(G242)</f>
        <v>0</v>
      </c>
      <c r="H241" s="2">
        <f>SUM(H242)</f>
        <v>0</v>
      </c>
      <c r="I241" s="30">
        <f t="shared" si="29"/>
        <v>0</v>
      </c>
      <c r="J241" s="32">
        <f>SUM(J242)</f>
        <v>0</v>
      </c>
      <c r="K241" s="30">
        <f t="shared" si="25"/>
        <v>0</v>
      </c>
      <c r="L241" s="32">
        <f t="shared" si="27"/>
        <v>0</v>
      </c>
      <c r="M241" s="30">
        <f t="shared" si="24"/>
        <v>0</v>
      </c>
      <c r="N241" s="27">
        <f t="shared" si="28"/>
        <v>0</v>
      </c>
    </row>
    <row r="242" spans="1:14" ht="12.75" hidden="1">
      <c r="A242" s="14" t="s">
        <v>540</v>
      </c>
      <c r="B242" s="6" t="s">
        <v>541</v>
      </c>
      <c r="C242" s="3"/>
      <c r="D242" s="3"/>
      <c r="E242" s="26">
        <f t="shared" si="26"/>
        <v>0</v>
      </c>
      <c r="F242" s="31">
        <f t="shared" si="23"/>
        <v>0</v>
      </c>
      <c r="G242" s="33"/>
      <c r="H242" s="3"/>
      <c r="I242" s="31">
        <f t="shared" si="29"/>
        <v>0</v>
      </c>
      <c r="J242" s="33"/>
      <c r="K242" s="31">
        <f t="shared" si="25"/>
        <v>0</v>
      </c>
      <c r="L242" s="52">
        <f t="shared" si="27"/>
        <v>0</v>
      </c>
      <c r="M242" s="31">
        <f t="shared" si="24"/>
        <v>0</v>
      </c>
      <c r="N242" s="54">
        <f t="shared" si="28"/>
        <v>0</v>
      </c>
    </row>
    <row r="243" spans="1:14" ht="25.5" hidden="1">
      <c r="A243" s="13" t="s">
        <v>1578</v>
      </c>
      <c r="B243" s="5" t="s">
        <v>542</v>
      </c>
      <c r="C243" s="2">
        <f>SUM(C244:C246)</f>
        <v>0</v>
      </c>
      <c r="D243" s="2">
        <f>SUM(D244:D246)</f>
        <v>0</v>
      </c>
      <c r="E243" s="25">
        <f t="shared" si="26"/>
        <v>0</v>
      </c>
      <c r="F243" s="30">
        <f t="shared" si="23"/>
        <v>0</v>
      </c>
      <c r="G243" s="32">
        <f>SUM(G244:G246)</f>
        <v>0</v>
      </c>
      <c r="H243" s="2">
        <f>SUM(H244:H246)</f>
        <v>0</v>
      </c>
      <c r="I243" s="30">
        <f t="shared" si="29"/>
        <v>0</v>
      </c>
      <c r="J243" s="32">
        <f>SUM(J244:J246)</f>
        <v>0</v>
      </c>
      <c r="K243" s="30">
        <f t="shared" si="25"/>
        <v>0</v>
      </c>
      <c r="L243" s="32">
        <f t="shared" si="27"/>
        <v>0</v>
      </c>
      <c r="M243" s="30">
        <f t="shared" si="24"/>
        <v>0</v>
      </c>
      <c r="N243" s="27">
        <f t="shared" si="28"/>
        <v>0</v>
      </c>
    </row>
    <row r="244" spans="1:14" ht="12.75" hidden="1">
      <c r="A244" s="13" t="s">
        <v>546</v>
      </c>
      <c r="B244" s="7" t="s">
        <v>543</v>
      </c>
      <c r="C244" s="3"/>
      <c r="D244" s="3"/>
      <c r="E244" s="26">
        <f t="shared" si="26"/>
        <v>0</v>
      </c>
      <c r="F244" s="31">
        <f t="shared" si="23"/>
        <v>0</v>
      </c>
      <c r="G244" s="33"/>
      <c r="H244" s="3"/>
      <c r="I244" s="31">
        <f t="shared" si="29"/>
        <v>0</v>
      </c>
      <c r="J244" s="33"/>
      <c r="K244" s="31">
        <f t="shared" si="25"/>
        <v>0</v>
      </c>
      <c r="L244" s="52">
        <f t="shared" si="27"/>
        <v>0</v>
      </c>
      <c r="M244" s="31">
        <f t="shared" si="24"/>
        <v>0</v>
      </c>
      <c r="N244" s="54">
        <f t="shared" si="28"/>
        <v>0</v>
      </c>
    </row>
    <row r="245" spans="1:14" ht="25.5" hidden="1">
      <c r="A245" s="14" t="s">
        <v>1580</v>
      </c>
      <c r="B245" s="6" t="s">
        <v>544</v>
      </c>
      <c r="C245" s="3"/>
      <c r="D245" s="3"/>
      <c r="E245" s="26">
        <f t="shared" si="26"/>
        <v>0</v>
      </c>
      <c r="F245" s="31">
        <f t="shared" si="23"/>
        <v>0</v>
      </c>
      <c r="G245" s="33"/>
      <c r="H245" s="3"/>
      <c r="I245" s="31">
        <f t="shared" si="29"/>
        <v>0</v>
      </c>
      <c r="J245" s="33"/>
      <c r="K245" s="31">
        <f t="shared" si="25"/>
        <v>0</v>
      </c>
      <c r="L245" s="52">
        <f t="shared" si="27"/>
        <v>0</v>
      </c>
      <c r="M245" s="31">
        <f t="shared" si="24"/>
        <v>0</v>
      </c>
      <c r="N245" s="54">
        <f t="shared" si="28"/>
        <v>0</v>
      </c>
    </row>
    <row r="246" spans="1:14" ht="12.75" hidden="1">
      <c r="A246" s="14" t="s">
        <v>1579</v>
      </c>
      <c r="B246" s="7" t="s">
        <v>545</v>
      </c>
      <c r="C246" s="3"/>
      <c r="D246" s="3"/>
      <c r="E246" s="26">
        <f t="shared" si="26"/>
        <v>0</v>
      </c>
      <c r="F246" s="31">
        <f t="shared" si="23"/>
        <v>0</v>
      </c>
      <c r="G246" s="33"/>
      <c r="H246" s="3"/>
      <c r="I246" s="31">
        <f t="shared" si="29"/>
        <v>0</v>
      </c>
      <c r="J246" s="33"/>
      <c r="K246" s="31">
        <f t="shared" si="25"/>
        <v>0</v>
      </c>
      <c r="L246" s="52">
        <f t="shared" si="27"/>
        <v>0</v>
      </c>
      <c r="M246" s="31">
        <f t="shared" si="24"/>
        <v>0</v>
      </c>
      <c r="N246" s="54">
        <f t="shared" si="28"/>
        <v>0</v>
      </c>
    </row>
    <row r="247" spans="1:14" ht="25.5" hidden="1">
      <c r="A247" s="13" t="s">
        <v>546</v>
      </c>
      <c r="B247" s="5" t="s">
        <v>547</v>
      </c>
      <c r="C247" s="2">
        <f>SUM(C248)</f>
        <v>0</v>
      </c>
      <c r="D247" s="2">
        <f>SUM(D248)</f>
        <v>0</v>
      </c>
      <c r="E247" s="25">
        <f t="shared" si="26"/>
        <v>0</v>
      </c>
      <c r="F247" s="30">
        <f t="shared" si="23"/>
        <v>0</v>
      </c>
      <c r="G247" s="32">
        <f>SUM(G248)</f>
        <v>0</v>
      </c>
      <c r="H247" s="2">
        <f>SUM(H248)</f>
        <v>0</v>
      </c>
      <c r="I247" s="30">
        <f t="shared" si="29"/>
        <v>0</v>
      </c>
      <c r="J247" s="32">
        <f>SUM(J248)</f>
        <v>0</v>
      </c>
      <c r="K247" s="30">
        <f t="shared" si="25"/>
        <v>0</v>
      </c>
      <c r="L247" s="32">
        <f t="shared" si="27"/>
        <v>0</v>
      </c>
      <c r="M247" s="30">
        <f t="shared" si="24"/>
        <v>0</v>
      </c>
      <c r="N247" s="27">
        <f t="shared" si="28"/>
        <v>0</v>
      </c>
    </row>
    <row r="248" spans="1:14" ht="12.75" hidden="1">
      <c r="A248" s="14" t="s">
        <v>548</v>
      </c>
      <c r="B248" s="6" t="s">
        <v>549</v>
      </c>
      <c r="C248" s="3"/>
      <c r="D248" s="3"/>
      <c r="E248" s="26">
        <f t="shared" si="26"/>
        <v>0</v>
      </c>
      <c r="F248" s="31">
        <f t="shared" si="23"/>
        <v>0</v>
      </c>
      <c r="G248" s="33"/>
      <c r="H248" s="3"/>
      <c r="I248" s="31">
        <f t="shared" si="29"/>
        <v>0</v>
      </c>
      <c r="J248" s="33"/>
      <c r="K248" s="31">
        <f t="shared" si="25"/>
        <v>0</v>
      </c>
      <c r="L248" s="52">
        <f t="shared" si="27"/>
        <v>0</v>
      </c>
      <c r="M248" s="31">
        <f t="shared" si="24"/>
        <v>0</v>
      </c>
      <c r="N248" s="54">
        <f t="shared" si="28"/>
        <v>0</v>
      </c>
    </row>
    <row r="249" spans="1:14" ht="12.75" hidden="1">
      <c r="A249" s="16">
        <v>331100106</v>
      </c>
      <c r="B249" s="5" t="s">
        <v>550</v>
      </c>
      <c r="C249" s="2">
        <f>SUM(C250:C251)</f>
        <v>0</v>
      </c>
      <c r="D249" s="2">
        <f>SUM(D250:D251)</f>
        <v>0</v>
      </c>
      <c r="E249" s="25">
        <f t="shared" si="26"/>
        <v>0</v>
      </c>
      <c r="F249" s="30">
        <f t="shared" si="23"/>
        <v>0</v>
      </c>
      <c r="G249" s="32">
        <f>SUM(G250:G251)</f>
        <v>0</v>
      </c>
      <c r="H249" s="2">
        <f>SUM(H250:H251)</f>
        <v>0</v>
      </c>
      <c r="I249" s="30">
        <f t="shared" si="29"/>
        <v>0</v>
      </c>
      <c r="J249" s="32">
        <f>SUM(J250:J251)</f>
        <v>0</v>
      </c>
      <c r="K249" s="30">
        <f t="shared" si="25"/>
        <v>0</v>
      </c>
      <c r="L249" s="32">
        <f t="shared" si="27"/>
        <v>0</v>
      </c>
      <c r="M249" s="30">
        <f t="shared" si="24"/>
        <v>0</v>
      </c>
      <c r="N249" s="27">
        <f t="shared" si="28"/>
        <v>0</v>
      </c>
    </row>
    <row r="250" spans="1:14" ht="12.75" hidden="1">
      <c r="A250" s="14" t="s">
        <v>1581</v>
      </c>
      <c r="B250" s="6" t="s">
        <v>551</v>
      </c>
      <c r="C250" s="3"/>
      <c r="D250" s="3"/>
      <c r="E250" s="26">
        <f t="shared" si="26"/>
        <v>0</v>
      </c>
      <c r="F250" s="31">
        <f t="shared" si="23"/>
        <v>0</v>
      </c>
      <c r="G250" s="33"/>
      <c r="H250" s="3"/>
      <c r="I250" s="31">
        <f t="shared" si="29"/>
        <v>0</v>
      </c>
      <c r="J250" s="33"/>
      <c r="K250" s="31">
        <f t="shared" si="25"/>
        <v>0</v>
      </c>
      <c r="L250" s="52">
        <f t="shared" si="27"/>
        <v>0</v>
      </c>
      <c r="M250" s="31">
        <f t="shared" si="24"/>
        <v>0</v>
      </c>
      <c r="N250" s="54">
        <f t="shared" si="28"/>
        <v>0</v>
      </c>
    </row>
    <row r="251" spans="1:14" ht="12.75" hidden="1">
      <c r="A251" s="14" t="s">
        <v>1582</v>
      </c>
      <c r="B251" s="7" t="s">
        <v>552</v>
      </c>
      <c r="C251" s="3"/>
      <c r="D251" s="3"/>
      <c r="E251" s="26">
        <f t="shared" si="26"/>
        <v>0</v>
      </c>
      <c r="F251" s="31">
        <f t="shared" si="23"/>
        <v>0</v>
      </c>
      <c r="G251" s="33"/>
      <c r="H251" s="3"/>
      <c r="I251" s="31">
        <f t="shared" si="29"/>
        <v>0</v>
      </c>
      <c r="J251" s="33"/>
      <c r="K251" s="31">
        <f t="shared" si="25"/>
        <v>0</v>
      </c>
      <c r="L251" s="52">
        <f t="shared" si="27"/>
        <v>0</v>
      </c>
      <c r="M251" s="31">
        <f t="shared" si="24"/>
        <v>0</v>
      </c>
      <c r="N251" s="54">
        <f t="shared" si="28"/>
        <v>0</v>
      </c>
    </row>
    <row r="252" spans="1:14" ht="12.75" hidden="1">
      <c r="A252" s="13" t="s">
        <v>553</v>
      </c>
      <c r="B252" s="5" t="s">
        <v>554</v>
      </c>
      <c r="C252" s="2">
        <f>SUM(C253+C269+C278)</f>
        <v>0</v>
      </c>
      <c r="D252" s="2">
        <f>SUM(D253+D269+D278)</f>
        <v>0</v>
      </c>
      <c r="E252" s="25">
        <f t="shared" si="26"/>
        <v>0</v>
      </c>
      <c r="F252" s="30">
        <f t="shared" si="23"/>
        <v>0</v>
      </c>
      <c r="G252" s="32">
        <f>SUM(G253+G269+G278)</f>
        <v>0</v>
      </c>
      <c r="H252" s="2">
        <f>SUM(H253+H269+H278)</f>
        <v>0</v>
      </c>
      <c r="I252" s="30">
        <f t="shared" si="29"/>
        <v>0</v>
      </c>
      <c r="J252" s="32">
        <f>SUM(J253+J269+J278)</f>
        <v>0</v>
      </c>
      <c r="K252" s="30">
        <f t="shared" si="25"/>
        <v>0</v>
      </c>
      <c r="L252" s="32">
        <f t="shared" si="27"/>
        <v>0</v>
      </c>
      <c r="M252" s="30">
        <f t="shared" si="24"/>
        <v>0</v>
      </c>
      <c r="N252" s="27">
        <f t="shared" si="28"/>
        <v>0</v>
      </c>
    </row>
    <row r="253" spans="1:14" ht="25.5" hidden="1">
      <c r="A253" s="13" t="s">
        <v>555</v>
      </c>
      <c r="B253" s="5" t="s">
        <v>556</v>
      </c>
      <c r="C253" s="2">
        <f>SUM(C254:C268)</f>
        <v>0</v>
      </c>
      <c r="D253" s="2">
        <f>SUM(D254:D268)</f>
        <v>0</v>
      </c>
      <c r="E253" s="25">
        <f t="shared" si="26"/>
        <v>0</v>
      </c>
      <c r="F253" s="30">
        <f t="shared" si="23"/>
        <v>0</v>
      </c>
      <c r="G253" s="32">
        <f>SUM(G254:G268)</f>
        <v>0</v>
      </c>
      <c r="H253" s="2">
        <f>SUM(H254:H268)</f>
        <v>0</v>
      </c>
      <c r="I253" s="30">
        <f t="shared" si="29"/>
        <v>0</v>
      </c>
      <c r="J253" s="32">
        <f>SUM(J254:J268)</f>
        <v>0</v>
      </c>
      <c r="K253" s="30">
        <f t="shared" si="25"/>
        <v>0</v>
      </c>
      <c r="L253" s="32">
        <f t="shared" si="27"/>
        <v>0</v>
      </c>
      <c r="M253" s="30">
        <f t="shared" si="24"/>
        <v>0</v>
      </c>
      <c r="N253" s="27">
        <f t="shared" si="28"/>
        <v>0</v>
      </c>
    </row>
    <row r="254" spans="1:14" ht="25.5" hidden="1">
      <c r="A254" s="14" t="s">
        <v>557</v>
      </c>
      <c r="B254" s="6" t="s">
        <v>558</v>
      </c>
      <c r="C254" s="3"/>
      <c r="D254" s="3"/>
      <c r="E254" s="26">
        <f t="shared" si="26"/>
        <v>0</v>
      </c>
      <c r="F254" s="31">
        <f t="shared" si="23"/>
        <v>0</v>
      </c>
      <c r="G254" s="33"/>
      <c r="H254" s="3"/>
      <c r="I254" s="31">
        <f t="shared" si="29"/>
        <v>0</v>
      </c>
      <c r="J254" s="33"/>
      <c r="K254" s="31">
        <f t="shared" si="25"/>
        <v>0</v>
      </c>
      <c r="L254" s="52">
        <f t="shared" si="27"/>
        <v>0</v>
      </c>
      <c r="M254" s="31">
        <f t="shared" si="24"/>
        <v>0</v>
      </c>
      <c r="N254" s="54">
        <f t="shared" si="28"/>
        <v>0</v>
      </c>
    </row>
    <row r="255" spans="1:14" ht="12.75" hidden="1">
      <c r="A255" s="14" t="s">
        <v>1583</v>
      </c>
      <c r="B255" s="6" t="s">
        <v>559</v>
      </c>
      <c r="C255" s="3"/>
      <c r="D255" s="3"/>
      <c r="E255" s="26">
        <f t="shared" si="26"/>
        <v>0</v>
      </c>
      <c r="F255" s="31">
        <f t="shared" si="23"/>
        <v>0</v>
      </c>
      <c r="G255" s="33"/>
      <c r="H255" s="3"/>
      <c r="I255" s="31">
        <f t="shared" si="29"/>
        <v>0</v>
      </c>
      <c r="J255" s="33"/>
      <c r="K255" s="31">
        <f t="shared" si="25"/>
        <v>0</v>
      </c>
      <c r="L255" s="52">
        <f t="shared" si="27"/>
        <v>0</v>
      </c>
      <c r="M255" s="31">
        <f t="shared" si="24"/>
        <v>0</v>
      </c>
      <c r="N255" s="54">
        <f t="shared" si="28"/>
        <v>0</v>
      </c>
    </row>
    <row r="256" spans="1:14" ht="12.75" hidden="1">
      <c r="A256" s="14" t="s">
        <v>1584</v>
      </c>
      <c r="B256" s="6" t="s">
        <v>560</v>
      </c>
      <c r="C256" s="3"/>
      <c r="D256" s="3"/>
      <c r="E256" s="26">
        <f t="shared" si="26"/>
        <v>0</v>
      </c>
      <c r="F256" s="31">
        <f t="shared" si="23"/>
        <v>0</v>
      </c>
      <c r="G256" s="33"/>
      <c r="H256" s="3"/>
      <c r="I256" s="31">
        <f t="shared" si="29"/>
        <v>0</v>
      </c>
      <c r="J256" s="33"/>
      <c r="K256" s="31">
        <f t="shared" si="25"/>
        <v>0</v>
      </c>
      <c r="L256" s="52">
        <f t="shared" si="27"/>
        <v>0</v>
      </c>
      <c r="M256" s="31">
        <f t="shared" si="24"/>
        <v>0</v>
      </c>
      <c r="N256" s="54">
        <f t="shared" si="28"/>
        <v>0</v>
      </c>
    </row>
    <row r="257" spans="1:14" ht="25.5" hidden="1">
      <c r="A257" s="14" t="s">
        <v>561</v>
      </c>
      <c r="B257" s="6" t="s">
        <v>562</v>
      </c>
      <c r="C257" s="3"/>
      <c r="D257" s="3"/>
      <c r="E257" s="26">
        <f t="shared" si="26"/>
        <v>0</v>
      </c>
      <c r="F257" s="31">
        <f t="shared" si="23"/>
        <v>0</v>
      </c>
      <c r="G257" s="33"/>
      <c r="H257" s="3"/>
      <c r="I257" s="31">
        <f t="shared" si="29"/>
        <v>0</v>
      </c>
      <c r="J257" s="33"/>
      <c r="K257" s="31">
        <f t="shared" si="25"/>
        <v>0</v>
      </c>
      <c r="L257" s="52">
        <f t="shared" si="27"/>
        <v>0</v>
      </c>
      <c r="M257" s="31">
        <f t="shared" si="24"/>
        <v>0</v>
      </c>
      <c r="N257" s="54">
        <f t="shared" si="28"/>
        <v>0</v>
      </c>
    </row>
    <row r="258" spans="1:14" ht="25.5" hidden="1">
      <c r="A258" s="14" t="s">
        <v>563</v>
      </c>
      <c r="B258" s="6" t="s">
        <v>564</v>
      </c>
      <c r="C258" s="3"/>
      <c r="D258" s="3"/>
      <c r="E258" s="26">
        <f t="shared" si="26"/>
        <v>0</v>
      </c>
      <c r="F258" s="31">
        <f t="shared" si="23"/>
        <v>0</v>
      </c>
      <c r="G258" s="33"/>
      <c r="H258" s="3"/>
      <c r="I258" s="31">
        <f t="shared" si="29"/>
        <v>0</v>
      </c>
      <c r="J258" s="33"/>
      <c r="K258" s="31">
        <f t="shared" si="25"/>
        <v>0</v>
      </c>
      <c r="L258" s="52">
        <f t="shared" si="27"/>
        <v>0</v>
      </c>
      <c r="M258" s="31">
        <f t="shared" si="24"/>
        <v>0</v>
      </c>
      <c r="N258" s="54">
        <f t="shared" si="28"/>
        <v>0</v>
      </c>
    </row>
    <row r="259" spans="1:14" ht="12.75" hidden="1">
      <c r="A259" s="14" t="s">
        <v>565</v>
      </c>
      <c r="B259" s="6" t="s">
        <v>566</v>
      </c>
      <c r="C259" s="3"/>
      <c r="D259" s="3"/>
      <c r="E259" s="26">
        <f t="shared" si="26"/>
        <v>0</v>
      </c>
      <c r="F259" s="31">
        <f t="shared" si="23"/>
        <v>0</v>
      </c>
      <c r="G259" s="33"/>
      <c r="H259" s="3"/>
      <c r="I259" s="31">
        <f t="shared" si="29"/>
        <v>0</v>
      </c>
      <c r="J259" s="33"/>
      <c r="K259" s="31">
        <f t="shared" si="25"/>
        <v>0</v>
      </c>
      <c r="L259" s="52">
        <f t="shared" si="27"/>
        <v>0</v>
      </c>
      <c r="M259" s="31">
        <f t="shared" si="24"/>
        <v>0</v>
      </c>
      <c r="N259" s="54">
        <f t="shared" si="28"/>
        <v>0</v>
      </c>
    </row>
    <row r="260" spans="1:14" ht="12.75" hidden="1">
      <c r="A260" s="14" t="s">
        <v>1585</v>
      </c>
      <c r="B260" s="7" t="s">
        <v>567</v>
      </c>
      <c r="C260" s="3"/>
      <c r="D260" s="3"/>
      <c r="E260" s="26">
        <f t="shared" si="26"/>
        <v>0</v>
      </c>
      <c r="F260" s="31">
        <f t="shared" si="23"/>
        <v>0</v>
      </c>
      <c r="G260" s="33"/>
      <c r="H260" s="3"/>
      <c r="I260" s="31">
        <f t="shared" si="29"/>
        <v>0</v>
      </c>
      <c r="J260" s="33"/>
      <c r="K260" s="31">
        <f t="shared" si="25"/>
        <v>0</v>
      </c>
      <c r="L260" s="52">
        <f t="shared" si="27"/>
        <v>0</v>
      </c>
      <c r="M260" s="31">
        <f t="shared" si="24"/>
        <v>0</v>
      </c>
      <c r="N260" s="54">
        <f t="shared" si="28"/>
        <v>0</v>
      </c>
    </row>
    <row r="261" spans="1:14" ht="25.5" hidden="1">
      <c r="A261" s="14" t="s">
        <v>568</v>
      </c>
      <c r="B261" s="6" t="s">
        <v>569</v>
      </c>
      <c r="C261" s="3"/>
      <c r="D261" s="3"/>
      <c r="E261" s="26">
        <f t="shared" si="26"/>
        <v>0</v>
      </c>
      <c r="F261" s="31">
        <f t="shared" si="23"/>
        <v>0</v>
      </c>
      <c r="G261" s="33"/>
      <c r="H261" s="3"/>
      <c r="I261" s="31">
        <f t="shared" si="29"/>
        <v>0</v>
      </c>
      <c r="J261" s="33"/>
      <c r="K261" s="31">
        <f t="shared" si="25"/>
        <v>0</v>
      </c>
      <c r="L261" s="52">
        <f t="shared" si="27"/>
        <v>0</v>
      </c>
      <c r="M261" s="31">
        <f t="shared" si="24"/>
        <v>0</v>
      </c>
      <c r="N261" s="54">
        <f t="shared" si="28"/>
        <v>0</v>
      </c>
    </row>
    <row r="262" spans="1:14" ht="25.5" hidden="1">
      <c r="A262" s="14" t="s">
        <v>570</v>
      </c>
      <c r="B262" s="6" t="s">
        <v>571</v>
      </c>
      <c r="C262" s="3"/>
      <c r="D262" s="3"/>
      <c r="E262" s="26">
        <f t="shared" si="26"/>
        <v>0</v>
      </c>
      <c r="F262" s="31">
        <f t="shared" si="23"/>
        <v>0</v>
      </c>
      <c r="G262" s="33"/>
      <c r="H262" s="3"/>
      <c r="I262" s="31">
        <f t="shared" si="29"/>
        <v>0</v>
      </c>
      <c r="J262" s="33"/>
      <c r="K262" s="31">
        <f t="shared" si="25"/>
        <v>0</v>
      </c>
      <c r="L262" s="52">
        <f t="shared" si="27"/>
        <v>0</v>
      </c>
      <c r="M262" s="31">
        <f t="shared" si="24"/>
        <v>0</v>
      </c>
      <c r="N262" s="54">
        <f t="shared" si="28"/>
        <v>0</v>
      </c>
    </row>
    <row r="263" spans="1:14" ht="25.5" hidden="1">
      <c r="A263" s="14" t="s">
        <v>572</v>
      </c>
      <c r="B263" s="6" t="s">
        <v>573</v>
      </c>
      <c r="C263" s="3"/>
      <c r="D263" s="3"/>
      <c r="E263" s="26">
        <f t="shared" si="26"/>
        <v>0</v>
      </c>
      <c r="F263" s="31">
        <f t="shared" si="23"/>
        <v>0</v>
      </c>
      <c r="G263" s="33"/>
      <c r="H263" s="3"/>
      <c r="I263" s="31">
        <f t="shared" si="29"/>
        <v>0</v>
      </c>
      <c r="J263" s="33"/>
      <c r="K263" s="31">
        <f t="shared" si="25"/>
        <v>0</v>
      </c>
      <c r="L263" s="52">
        <f t="shared" si="27"/>
        <v>0</v>
      </c>
      <c r="M263" s="31">
        <f t="shared" si="24"/>
        <v>0</v>
      </c>
      <c r="N263" s="54">
        <f t="shared" si="28"/>
        <v>0</v>
      </c>
    </row>
    <row r="264" spans="1:14" ht="12.75" hidden="1">
      <c r="A264" s="14" t="s">
        <v>574</v>
      </c>
      <c r="B264" s="6" t="s">
        <v>575</v>
      </c>
      <c r="C264" s="3"/>
      <c r="D264" s="3"/>
      <c r="E264" s="26">
        <f t="shared" si="26"/>
        <v>0</v>
      </c>
      <c r="F264" s="31">
        <f t="shared" si="23"/>
        <v>0</v>
      </c>
      <c r="G264" s="33"/>
      <c r="H264" s="3"/>
      <c r="I264" s="31">
        <f t="shared" si="29"/>
        <v>0</v>
      </c>
      <c r="J264" s="33"/>
      <c r="K264" s="31">
        <f t="shared" si="25"/>
        <v>0</v>
      </c>
      <c r="L264" s="52">
        <f t="shared" si="27"/>
        <v>0</v>
      </c>
      <c r="M264" s="31">
        <f t="shared" si="24"/>
        <v>0</v>
      </c>
      <c r="N264" s="54">
        <f t="shared" si="28"/>
        <v>0</v>
      </c>
    </row>
    <row r="265" spans="1:14" ht="12.75" hidden="1">
      <c r="A265" s="14" t="s">
        <v>1586</v>
      </c>
      <c r="B265" s="7" t="s">
        <v>576</v>
      </c>
      <c r="C265" s="3"/>
      <c r="D265" s="3"/>
      <c r="E265" s="26">
        <f t="shared" si="26"/>
        <v>0</v>
      </c>
      <c r="F265" s="31">
        <f aca="true" t="shared" si="30" ref="F265:F328">IF(OR(E265=0,E$1142=0),0,E265/E$1142)*100</f>
        <v>0</v>
      </c>
      <c r="G265" s="33"/>
      <c r="H265" s="3"/>
      <c r="I265" s="31">
        <f t="shared" si="29"/>
        <v>0</v>
      </c>
      <c r="J265" s="33"/>
      <c r="K265" s="31">
        <f t="shared" si="25"/>
        <v>0</v>
      </c>
      <c r="L265" s="52">
        <f t="shared" si="27"/>
        <v>0</v>
      </c>
      <c r="M265" s="31">
        <f t="shared" si="24"/>
        <v>0</v>
      </c>
      <c r="N265" s="54">
        <f t="shared" si="28"/>
        <v>0</v>
      </c>
    </row>
    <row r="266" spans="1:14" ht="12.75" hidden="1">
      <c r="A266" s="14" t="s">
        <v>1587</v>
      </c>
      <c r="B266" s="7" t="s">
        <v>577</v>
      </c>
      <c r="C266" s="3"/>
      <c r="D266" s="3"/>
      <c r="E266" s="26">
        <f t="shared" si="26"/>
        <v>0</v>
      </c>
      <c r="F266" s="31">
        <f t="shared" si="30"/>
        <v>0</v>
      </c>
      <c r="G266" s="33"/>
      <c r="H266" s="3"/>
      <c r="I266" s="31">
        <f t="shared" si="29"/>
        <v>0</v>
      </c>
      <c r="J266" s="33"/>
      <c r="K266" s="31">
        <f t="shared" si="25"/>
        <v>0</v>
      </c>
      <c r="L266" s="52">
        <f t="shared" si="27"/>
        <v>0</v>
      </c>
      <c r="M266" s="31">
        <f aca="true" t="shared" si="31" ref="M266:M329">IF(OR(L266=0,E266=0),0,L266/E266)*100</f>
        <v>0</v>
      </c>
      <c r="N266" s="54">
        <f t="shared" si="28"/>
        <v>0</v>
      </c>
    </row>
    <row r="267" spans="1:14" ht="12.75" hidden="1">
      <c r="A267" s="14" t="s">
        <v>1588</v>
      </c>
      <c r="B267" s="7" t="s">
        <v>578</v>
      </c>
      <c r="C267" s="3"/>
      <c r="D267" s="3"/>
      <c r="E267" s="26">
        <f t="shared" si="26"/>
        <v>0</v>
      </c>
      <c r="F267" s="31">
        <f t="shared" si="30"/>
        <v>0</v>
      </c>
      <c r="G267" s="33"/>
      <c r="H267" s="3"/>
      <c r="I267" s="31">
        <f t="shared" si="29"/>
        <v>0</v>
      </c>
      <c r="J267" s="33"/>
      <c r="K267" s="31">
        <f aca="true" t="shared" si="32" ref="K267:K330">IF(OR(J267=0,E267=0),0,J267/E267)*100</f>
        <v>0</v>
      </c>
      <c r="L267" s="52">
        <f t="shared" si="27"/>
        <v>0</v>
      </c>
      <c r="M267" s="31">
        <f t="shared" si="31"/>
        <v>0</v>
      </c>
      <c r="N267" s="54">
        <f t="shared" si="28"/>
        <v>0</v>
      </c>
    </row>
    <row r="268" spans="1:14" ht="25.5" hidden="1">
      <c r="A268" s="14" t="s">
        <v>1589</v>
      </c>
      <c r="B268" s="6" t="s">
        <v>579</v>
      </c>
      <c r="C268" s="3"/>
      <c r="D268" s="3"/>
      <c r="E268" s="26">
        <f t="shared" si="26"/>
        <v>0</v>
      </c>
      <c r="F268" s="31">
        <f t="shared" si="30"/>
        <v>0</v>
      </c>
      <c r="G268" s="33"/>
      <c r="H268" s="3"/>
      <c r="I268" s="31">
        <f t="shared" si="29"/>
        <v>0</v>
      </c>
      <c r="J268" s="33"/>
      <c r="K268" s="31">
        <f t="shared" si="32"/>
        <v>0</v>
      </c>
      <c r="L268" s="52">
        <f t="shared" si="27"/>
        <v>0</v>
      </c>
      <c r="M268" s="31">
        <f t="shared" si="31"/>
        <v>0</v>
      </c>
      <c r="N268" s="54">
        <f t="shared" si="28"/>
        <v>0</v>
      </c>
    </row>
    <row r="269" spans="1:14" ht="38.25" hidden="1">
      <c r="A269" s="13" t="s">
        <v>580</v>
      </c>
      <c r="B269" s="5" t="s">
        <v>581</v>
      </c>
      <c r="C269" s="2">
        <f>SUM(C271:C277)</f>
        <v>0</v>
      </c>
      <c r="D269" s="2">
        <f>SUM(D271:D277)</f>
        <v>0</v>
      </c>
      <c r="E269" s="25">
        <f aca="true" t="shared" si="33" ref="E269:E332">SUM(C269:D269)</f>
        <v>0</v>
      </c>
      <c r="F269" s="30">
        <f t="shared" si="30"/>
        <v>0</v>
      </c>
      <c r="G269" s="32">
        <f>SUM(G271:G277)</f>
        <v>0</v>
      </c>
      <c r="H269" s="2">
        <f>SUM(H271:H277)</f>
        <v>0</v>
      </c>
      <c r="I269" s="30">
        <f t="shared" si="29"/>
        <v>0</v>
      </c>
      <c r="J269" s="32">
        <f>SUM(J271:J277)</f>
        <v>0</v>
      </c>
      <c r="K269" s="30">
        <f t="shared" si="32"/>
        <v>0</v>
      </c>
      <c r="L269" s="32">
        <f aca="true" t="shared" si="34" ref="L269:L332">SUM(J269++H269)</f>
        <v>0</v>
      </c>
      <c r="M269" s="30">
        <f t="shared" si="31"/>
        <v>0</v>
      </c>
      <c r="N269" s="27">
        <f aca="true" t="shared" si="35" ref="N269:N332">SUM(E269-L269)</f>
        <v>0</v>
      </c>
    </row>
    <row r="270" spans="1:14" ht="12.75" hidden="1">
      <c r="A270" s="14" t="s">
        <v>582</v>
      </c>
      <c r="B270" s="6" t="s">
        <v>583</v>
      </c>
      <c r="C270" s="3">
        <f>SUM(C271:C272)</f>
        <v>0</v>
      </c>
      <c r="D270" s="3">
        <f>SUM(D271:D272)</f>
        <v>0</v>
      </c>
      <c r="E270" s="26">
        <f t="shared" si="33"/>
        <v>0</v>
      </c>
      <c r="F270" s="31">
        <f t="shared" si="30"/>
        <v>0</v>
      </c>
      <c r="G270" s="33">
        <f>SUM(G271:G272)</f>
        <v>0</v>
      </c>
      <c r="H270" s="3">
        <f>SUM(H271:H272)</f>
        <v>0</v>
      </c>
      <c r="I270" s="31">
        <f t="shared" si="29"/>
        <v>0</v>
      </c>
      <c r="J270" s="33">
        <f>SUM(J271:J272)</f>
        <v>0</v>
      </c>
      <c r="K270" s="31">
        <f t="shared" si="32"/>
        <v>0</v>
      </c>
      <c r="L270" s="52">
        <f t="shared" si="34"/>
        <v>0</v>
      </c>
      <c r="M270" s="31">
        <f t="shared" si="31"/>
        <v>0</v>
      </c>
      <c r="N270" s="54">
        <f t="shared" si="35"/>
        <v>0</v>
      </c>
    </row>
    <row r="271" spans="1:14" ht="12.75" hidden="1">
      <c r="A271" s="14" t="s">
        <v>584</v>
      </c>
      <c r="B271" s="6" t="s">
        <v>585</v>
      </c>
      <c r="C271" s="3"/>
      <c r="D271" s="3"/>
      <c r="E271" s="26">
        <f t="shared" si="33"/>
        <v>0</v>
      </c>
      <c r="F271" s="31">
        <f t="shared" si="30"/>
        <v>0</v>
      </c>
      <c r="G271" s="33"/>
      <c r="H271" s="3"/>
      <c r="I271" s="31">
        <f t="shared" si="29"/>
        <v>0</v>
      </c>
      <c r="J271" s="33"/>
      <c r="K271" s="31">
        <f t="shared" si="32"/>
        <v>0</v>
      </c>
      <c r="L271" s="52">
        <f t="shared" si="34"/>
        <v>0</v>
      </c>
      <c r="M271" s="31">
        <f t="shared" si="31"/>
        <v>0</v>
      </c>
      <c r="N271" s="54">
        <f t="shared" si="35"/>
        <v>0</v>
      </c>
    </row>
    <row r="272" spans="1:14" ht="12.75" hidden="1">
      <c r="A272" s="14" t="s">
        <v>586</v>
      </c>
      <c r="B272" s="6" t="s">
        <v>587</v>
      </c>
      <c r="C272" s="3"/>
      <c r="D272" s="3"/>
      <c r="E272" s="26">
        <f t="shared" si="33"/>
        <v>0</v>
      </c>
      <c r="F272" s="31">
        <f t="shared" si="30"/>
        <v>0</v>
      </c>
      <c r="G272" s="33"/>
      <c r="H272" s="3"/>
      <c r="I272" s="31">
        <f t="shared" si="29"/>
        <v>0</v>
      </c>
      <c r="J272" s="33"/>
      <c r="K272" s="31">
        <f t="shared" si="32"/>
        <v>0</v>
      </c>
      <c r="L272" s="52">
        <f t="shared" si="34"/>
        <v>0</v>
      </c>
      <c r="M272" s="31">
        <f t="shared" si="31"/>
        <v>0</v>
      </c>
      <c r="N272" s="54">
        <f t="shared" si="35"/>
        <v>0</v>
      </c>
    </row>
    <row r="273" spans="1:14" ht="12.75" hidden="1">
      <c r="A273" s="14" t="s">
        <v>588</v>
      </c>
      <c r="B273" s="6" t="s">
        <v>589</v>
      </c>
      <c r="C273" s="3"/>
      <c r="D273" s="3"/>
      <c r="E273" s="26">
        <f t="shared" si="33"/>
        <v>0</v>
      </c>
      <c r="F273" s="31">
        <f t="shared" si="30"/>
        <v>0</v>
      </c>
      <c r="G273" s="33"/>
      <c r="H273" s="3"/>
      <c r="I273" s="31">
        <f t="shared" si="29"/>
        <v>0</v>
      </c>
      <c r="J273" s="33"/>
      <c r="K273" s="31">
        <f t="shared" si="32"/>
        <v>0</v>
      </c>
      <c r="L273" s="52">
        <f t="shared" si="34"/>
        <v>0</v>
      </c>
      <c r="M273" s="31">
        <f t="shared" si="31"/>
        <v>0</v>
      </c>
      <c r="N273" s="54">
        <f t="shared" si="35"/>
        <v>0</v>
      </c>
    </row>
    <row r="274" spans="1:14" ht="12.75" hidden="1">
      <c r="A274" s="14" t="s">
        <v>590</v>
      </c>
      <c r="B274" s="6" t="s">
        <v>591</v>
      </c>
      <c r="C274" s="3"/>
      <c r="D274" s="3"/>
      <c r="E274" s="26">
        <f t="shared" si="33"/>
        <v>0</v>
      </c>
      <c r="F274" s="31">
        <f t="shared" si="30"/>
        <v>0</v>
      </c>
      <c r="G274" s="33"/>
      <c r="H274" s="3"/>
      <c r="I274" s="31">
        <f t="shared" si="29"/>
        <v>0</v>
      </c>
      <c r="J274" s="33"/>
      <c r="K274" s="31">
        <f t="shared" si="32"/>
        <v>0</v>
      </c>
      <c r="L274" s="52">
        <f t="shared" si="34"/>
        <v>0</v>
      </c>
      <c r="M274" s="31">
        <f t="shared" si="31"/>
        <v>0</v>
      </c>
      <c r="N274" s="54">
        <f t="shared" si="35"/>
        <v>0</v>
      </c>
    </row>
    <row r="275" spans="1:14" ht="12.75" hidden="1">
      <c r="A275" s="14" t="s">
        <v>592</v>
      </c>
      <c r="B275" s="6" t="s">
        <v>593</v>
      </c>
      <c r="C275" s="3"/>
      <c r="D275" s="3"/>
      <c r="E275" s="26">
        <f t="shared" si="33"/>
        <v>0</v>
      </c>
      <c r="F275" s="31">
        <f t="shared" si="30"/>
        <v>0</v>
      </c>
      <c r="G275" s="33"/>
      <c r="H275" s="3"/>
      <c r="I275" s="31">
        <f t="shared" si="29"/>
        <v>0</v>
      </c>
      <c r="J275" s="33"/>
      <c r="K275" s="31">
        <f t="shared" si="32"/>
        <v>0</v>
      </c>
      <c r="L275" s="52">
        <f t="shared" si="34"/>
        <v>0</v>
      </c>
      <c r="M275" s="31">
        <f t="shared" si="31"/>
        <v>0</v>
      </c>
      <c r="N275" s="54">
        <f t="shared" si="35"/>
        <v>0</v>
      </c>
    </row>
    <row r="276" spans="1:14" ht="25.5" hidden="1">
      <c r="A276" s="14" t="s">
        <v>1590</v>
      </c>
      <c r="B276" s="6" t="s">
        <v>594</v>
      </c>
      <c r="C276" s="3"/>
      <c r="D276" s="3"/>
      <c r="E276" s="26">
        <f t="shared" si="33"/>
        <v>0</v>
      </c>
      <c r="F276" s="31">
        <f t="shared" si="30"/>
        <v>0</v>
      </c>
      <c r="G276" s="33"/>
      <c r="H276" s="3"/>
      <c r="I276" s="31">
        <f t="shared" si="29"/>
        <v>0</v>
      </c>
      <c r="J276" s="33"/>
      <c r="K276" s="31">
        <f t="shared" si="32"/>
        <v>0</v>
      </c>
      <c r="L276" s="52">
        <f t="shared" si="34"/>
        <v>0</v>
      </c>
      <c r="M276" s="31">
        <f t="shared" si="31"/>
        <v>0</v>
      </c>
      <c r="N276" s="54">
        <f t="shared" si="35"/>
        <v>0</v>
      </c>
    </row>
    <row r="277" spans="1:14" ht="12.75" hidden="1">
      <c r="A277" s="14" t="s">
        <v>1591</v>
      </c>
      <c r="B277" s="7" t="s">
        <v>595</v>
      </c>
      <c r="C277" s="3"/>
      <c r="D277" s="3"/>
      <c r="E277" s="26">
        <f t="shared" si="33"/>
        <v>0</v>
      </c>
      <c r="F277" s="31">
        <f t="shared" si="30"/>
        <v>0</v>
      </c>
      <c r="G277" s="33"/>
      <c r="H277" s="3"/>
      <c r="I277" s="31">
        <f t="shared" si="29"/>
        <v>0</v>
      </c>
      <c r="J277" s="33"/>
      <c r="K277" s="31">
        <f t="shared" si="32"/>
        <v>0</v>
      </c>
      <c r="L277" s="52">
        <f t="shared" si="34"/>
        <v>0</v>
      </c>
      <c r="M277" s="31">
        <f t="shared" si="31"/>
        <v>0</v>
      </c>
      <c r="N277" s="54">
        <f t="shared" si="35"/>
        <v>0</v>
      </c>
    </row>
    <row r="278" spans="1:14" ht="38.25" hidden="1">
      <c r="A278" s="13" t="s">
        <v>596</v>
      </c>
      <c r="B278" s="5" t="s">
        <v>597</v>
      </c>
      <c r="C278" s="2">
        <f>SUM(C279:C309)</f>
        <v>0</v>
      </c>
      <c r="D278" s="2">
        <f>SUM(D279:D309)</f>
        <v>0</v>
      </c>
      <c r="E278" s="25">
        <f t="shared" si="33"/>
        <v>0</v>
      </c>
      <c r="F278" s="30">
        <f t="shared" si="30"/>
        <v>0</v>
      </c>
      <c r="G278" s="32">
        <f>SUM(G279:G309)</f>
        <v>0</v>
      </c>
      <c r="H278" s="2">
        <f>SUM(H279:H309)</f>
        <v>0</v>
      </c>
      <c r="I278" s="30">
        <f t="shared" si="29"/>
        <v>0</v>
      </c>
      <c r="J278" s="32">
        <f>SUM(J279:J309)</f>
        <v>0</v>
      </c>
      <c r="K278" s="30">
        <f t="shared" si="32"/>
        <v>0</v>
      </c>
      <c r="L278" s="32">
        <f t="shared" si="34"/>
        <v>0</v>
      </c>
      <c r="M278" s="30">
        <f t="shared" si="31"/>
        <v>0</v>
      </c>
      <c r="N278" s="27">
        <f t="shared" si="35"/>
        <v>0</v>
      </c>
    </row>
    <row r="279" spans="1:14" ht="12.75" hidden="1">
      <c r="A279" s="17" t="s">
        <v>1592</v>
      </c>
      <c r="B279" s="7" t="s">
        <v>598</v>
      </c>
      <c r="C279" s="3"/>
      <c r="D279" s="3"/>
      <c r="E279" s="26">
        <f t="shared" si="33"/>
        <v>0</v>
      </c>
      <c r="F279" s="31">
        <f t="shared" si="30"/>
        <v>0</v>
      </c>
      <c r="G279" s="33"/>
      <c r="H279" s="3"/>
      <c r="I279" s="31">
        <f t="shared" si="29"/>
        <v>0</v>
      </c>
      <c r="J279" s="33"/>
      <c r="K279" s="31">
        <f t="shared" si="32"/>
        <v>0</v>
      </c>
      <c r="L279" s="52">
        <f t="shared" si="34"/>
        <v>0</v>
      </c>
      <c r="M279" s="31">
        <f t="shared" si="31"/>
        <v>0</v>
      </c>
      <c r="N279" s="54">
        <f t="shared" si="35"/>
        <v>0</v>
      </c>
    </row>
    <row r="280" spans="1:14" ht="12.75" hidden="1">
      <c r="A280" s="17" t="s">
        <v>1593</v>
      </c>
      <c r="B280" s="7" t="s">
        <v>599</v>
      </c>
      <c r="C280" s="3"/>
      <c r="D280" s="3"/>
      <c r="E280" s="26">
        <f t="shared" si="33"/>
        <v>0</v>
      </c>
      <c r="F280" s="31">
        <f t="shared" si="30"/>
        <v>0</v>
      </c>
      <c r="G280" s="33"/>
      <c r="H280" s="3"/>
      <c r="I280" s="31">
        <f t="shared" si="29"/>
        <v>0</v>
      </c>
      <c r="J280" s="33"/>
      <c r="K280" s="31">
        <f t="shared" si="32"/>
        <v>0</v>
      </c>
      <c r="L280" s="52">
        <f t="shared" si="34"/>
        <v>0</v>
      </c>
      <c r="M280" s="31">
        <f t="shared" si="31"/>
        <v>0</v>
      </c>
      <c r="N280" s="54">
        <f t="shared" si="35"/>
        <v>0</v>
      </c>
    </row>
    <row r="281" spans="1:14" ht="12.75" hidden="1">
      <c r="A281" s="17" t="s">
        <v>1594</v>
      </c>
      <c r="B281" s="7" t="s">
        <v>600</v>
      </c>
      <c r="C281" s="3"/>
      <c r="D281" s="3"/>
      <c r="E281" s="26">
        <f t="shared" si="33"/>
        <v>0</v>
      </c>
      <c r="F281" s="31">
        <f t="shared" si="30"/>
        <v>0</v>
      </c>
      <c r="G281" s="33"/>
      <c r="H281" s="3"/>
      <c r="I281" s="31">
        <f t="shared" si="29"/>
        <v>0</v>
      </c>
      <c r="J281" s="33"/>
      <c r="K281" s="31">
        <f t="shared" si="32"/>
        <v>0</v>
      </c>
      <c r="L281" s="52">
        <f t="shared" si="34"/>
        <v>0</v>
      </c>
      <c r="M281" s="31">
        <f t="shared" si="31"/>
        <v>0</v>
      </c>
      <c r="N281" s="54">
        <f t="shared" si="35"/>
        <v>0</v>
      </c>
    </row>
    <row r="282" spans="1:14" ht="12.75" hidden="1">
      <c r="A282" s="17" t="s">
        <v>1595</v>
      </c>
      <c r="B282" s="7" t="s">
        <v>601</v>
      </c>
      <c r="C282" s="3"/>
      <c r="D282" s="3"/>
      <c r="E282" s="26">
        <f t="shared" si="33"/>
        <v>0</v>
      </c>
      <c r="F282" s="31">
        <f t="shared" si="30"/>
        <v>0</v>
      </c>
      <c r="G282" s="33"/>
      <c r="H282" s="3"/>
      <c r="I282" s="31">
        <f aca="true" t="shared" si="36" ref="I282:I345">IF(OR(H282=0,E282=0),0,H282/E282)*100</f>
        <v>0</v>
      </c>
      <c r="J282" s="33"/>
      <c r="K282" s="31">
        <f t="shared" si="32"/>
        <v>0</v>
      </c>
      <c r="L282" s="52">
        <f t="shared" si="34"/>
        <v>0</v>
      </c>
      <c r="M282" s="31">
        <f t="shared" si="31"/>
        <v>0</v>
      </c>
      <c r="N282" s="54">
        <f t="shared" si="35"/>
        <v>0</v>
      </c>
    </row>
    <row r="283" spans="1:14" ht="12.75" hidden="1">
      <c r="A283" s="17" t="s">
        <v>1596</v>
      </c>
      <c r="B283" s="7" t="s">
        <v>602</v>
      </c>
      <c r="C283" s="3"/>
      <c r="D283" s="3"/>
      <c r="E283" s="26">
        <f t="shared" si="33"/>
        <v>0</v>
      </c>
      <c r="F283" s="31">
        <f t="shared" si="30"/>
        <v>0</v>
      </c>
      <c r="G283" s="33"/>
      <c r="H283" s="3"/>
      <c r="I283" s="31">
        <f t="shared" si="36"/>
        <v>0</v>
      </c>
      <c r="J283" s="33"/>
      <c r="K283" s="31">
        <f t="shared" si="32"/>
        <v>0</v>
      </c>
      <c r="L283" s="52">
        <f t="shared" si="34"/>
        <v>0</v>
      </c>
      <c r="M283" s="31">
        <f t="shared" si="31"/>
        <v>0</v>
      </c>
      <c r="N283" s="54">
        <f t="shared" si="35"/>
        <v>0</v>
      </c>
    </row>
    <row r="284" spans="1:14" ht="12.75" hidden="1">
      <c r="A284" s="17" t="s">
        <v>1597</v>
      </c>
      <c r="B284" s="7" t="s">
        <v>603</v>
      </c>
      <c r="C284" s="3"/>
      <c r="D284" s="3"/>
      <c r="E284" s="26">
        <f t="shared" si="33"/>
        <v>0</v>
      </c>
      <c r="F284" s="31">
        <f t="shared" si="30"/>
        <v>0</v>
      </c>
      <c r="G284" s="33"/>
      <c r="H284" s="3"/>
      <c r="I284" s="31">
        <f t="shared" si="36"/>
        <v>0</v>
      </c>
      <c r="J284" s="33"/>
      <c r="K284" s="31">
        <f t="shared" si="32"/>
        <v>0</v>
      </c>
      <c r="L284" s="52">
        <f t="shared" si="34"/>
        <v>0</v>
      </c>
      <c r="M284" s="31">
        <f t="shared" si="31"/>
        <v>0</v>
      </c>
      <c r="N284" s="54">
        <f t="shared" si="35"/>
        <v>0</v>
      </c>
    </row>
    <row r="285" spans="1:14" ht="12.75" hidden="1">
      <c r="A285" s="17" t="s">
        <v>1598</v>
      </c>
      <c r="B285" s="7" t="s">
        <v>604</v>
      </c>
      <c r="C285" s="3"/>
      <c r="D285" s="3"/>
      <c r="E285" s="26">
        <f t="shared" si="33"/>
        <v>0</v>
      </c>
      <c r="F285" s="31">
        <f t="shared" si="30"/>
        <v>0</v>
      </c>
      <c r="G285" s="33"/>
      <c r="H285" s="3"/>
      <c r="I285" s="31">
        <f t="shared" si="36"/>
        <v>0</v>
      </c>
      <c r="J285" s="33"/>
      <c r="K285" s="31">
        <f t="shared" si="32"/>
        <v>0</v>
      </c>
      <c r="L285" s="52">
        <f t="shared" si="34"/>
        <v>0</v>
      </c>
      <c r="M285" s="31">
        <f t="shared" si="31"/>
        <v>0</v>
      </c>
      <c r="N285" s="54">
        <f t="shared" si="35"/>
        <v>0</v>
      </c>
    </row>
    <row r="286" spans="1:14" ht="12.75" hidden="1">
      <c r="A286" s="17" t="s">
        <v>1599</v>
      </c>
      <c r="B286" s="7" t="s">
        <v>605</v>
      </c>
      <c r="C286" s="3"/>
      <c r="D286" s="3"/>
      <c r="E286" s="26">
        <f t="shared" si="33"/>
        <v>0</v>
      </c>
      <c r="F286" s="31">
        <f t="shared" si="30"/>
        <v>0</v>
      </c>
      <c r="G286" s="33"/>
      <c r="H286" s="3"/>
      <c r="I286" s="31">
        <f t="shared" si="36"/>
        <v>0</v>
      </c>
      <c r="J286" s="33"/>
      <c r="K286" s="31">
        <f t="shared" si="32"/>
        <v>0</v>
      </c>
      <c r="L286" s="52">
        <f t="shared" si="34"/>
        <v>0</v>
      </c>
      <c r="M286" s="31">
        <f t="shared" si="31"/>
        <v>0</v>
      </c>
      <c r="N286" s="54">
        <f t="shared" si="35"/>
        <v>0</v>
      </c>
    </row>
    <row r="287" spans="1:14" ht="25.5" hidden="1">
      <c r="A287" s="14" t="s">
        <v>606</v>
      </c>
      <c r="B287" s="6" t="s">
        <v>607</v>
      </c>
      <c r="C287" s="3"/>
      <c r="D287" s="3"/>
      <c r="E287" s="26">
        <f t="shared" si="33"/>
        <v>0</v>
      </c>
      <c r="F287" s="31">
        <f t="shared" si="30"/>
        <v>0</v>
      </c>
      <c r="G287" s="33"/>
      <c r="H287" s="3"/>
      <c r="I287" s="31">
        <f t="shared" si="36"/>
        <v>0</v>
      </c>
      <c r="J287" s="33"/>
      <c r="K287" s="31">
        <f t="shared" si="32"/>
        <v>0</v>
      </c>
      <c r="L287" s="52">
        <f t="shared" si="34"/>
        <v>0</v>
      </c>
      <c r="M287" s="31">
        <f t="shared" si="31"/>
        <v>0</v>
      </c>
      <c r="N287" s="54">
        <f t="shared" si="35"/>
        <v>0</v>
      </c>
    </row>
    <row r="288" spans="1:14" ht="25.5" hidden="1">
      <c r="A288" s="14" t="s">
        <v>608</v>
      </c>
      <c r="B288" s="6" t="s">
        <v>609</v>
      </c>
      <c r="C288" s="3"/>
      <c r="D288" s="3"/>
      <c r="E288" s="26">
        <f t="shared" si="33"/>
        <v>0</v>
      </c>
      <c r="F288" s="31">
        <f t="shared" si="30"/>
        <v>0</v>
      </c>
      <c r="G288" s="33"/>
      <c r="H288" s="3"/>
      <c r="I288" s="31">
        <f t="shared" si="36"/>
        <v>0</v>
      </c>
      <c r="J288" s="33"/>
      <c r="K288" s="31">
        <f t="shared" si="32"/>
        <v>0</v>
      </c>
      <c r="L288" s="52">
        <f t="shared" si="34"/>
        <v>0</v>
      </c>
      <c r="M288" s="31">
        <f t="shared" si="31"/>
        <v>0</v>
      </c>
      <c r="N288" s="54">
        <f t="shared" si="35"/>
        <v>0</v>
      </c>
    </row>
    <row r="289" spans="1:14" ht="12.75" hidden="1">
      <c r="A289" s="14" t="s">
        <v>610</v>
      </c>
      <c r="B289" s="6" t="s">
        <v>593</v>
      </c>
      <c r="C289" s="3"/>
      <c r="D289" s="3"/>
      <c r="E289" s="26">
        <f t="shared" si="33"/>
        <v>0</v>
      </c>
      <c r="F289" s="31">
        <f t="shared" si="30"/>
        <v>0</v>
      </c>
      <c r="G289" s="33"/>
      <c r="H289" s="3"/>
      <c r="I289" s="31">
        <f t="shared" si="36"/>
        <v>0</v>
      </c>
      <c r="J289" s="33"/>
      <c r="K289" s="31">
        <f t="shared" si="32"/>
        <v>0</v>
      </c>
      <c r="L289" s="52">
        <f t="shared" si="34"/>
        <v>0</v>
      </c>
      <c r="M289" s="31">
        <f t="shared" si="31"/>
        <v>0</v>
      </c>
      <c r="N289" s="54">
        <f t="shared" si="35"/>
        <v>0</v>
      </c>
    </row>
    <row r="290" spans="1:14" ht="25.5" hidden="1">
      <c r="A290" s="14" t="s">
        <v>611</v>
      </c>
      <c r="B290" s="6" t="s">
        <v>612</v>
      </c>
      <c r="C290" s="3"/>
      <c r="D290" s="3"/>
      <c r="E290" s="26">
        <f t="shared" si="33"/>
        <v>0</v>
      </c>
      <c r="F290" s="31">
        <f t="shared" si="30"/>
        <v>0</v>
      </c>
      <c r="G290" s="33"/>
      <c r="H290" s="3"/>
      <c r="I290" s="31">
        <f t="shared" si="36"/>
        <v>0</v>
      </c>
      <c r="J290" s="33"/>
      <c r="K290" s="31">
        <f t="shared" si="32"/>
        <v>0</v>
      </c>
      <c r="L290" s="52">
        <f t="shared" si="34"/>
        <v>0</v>
      </c>
      <c r="M290" s="31">
        <f t="shared" si="31"/>
        <v>0</v>
      </c>
      <c r="N290" s="54">
        <f t="shared" si="35"/>
        <v>0</v>
      </c>
    </row>
    <row r="291" spans="1:14" ht="25.5" hidden="1">
      <c r="A291" s="14" t="s">
        <v>613</v>
      </c>
      <c r="B291" s="6" t="s">
        <v>594</v>
      </c>
      <c r="C291" s="3"/>
      <c r="D291" s="3"/>
      <c r="E291" s="26">
        <f t="shared" si="33"/>
        <v>0</v>
      </c>
      <c r="F291" s="31">
        <f t="shared" si="30"/>
        <v>0</v>
      </c>
      <c r="G291" s="33"/>
      <c r="H291" s="3"/>
      <c r="I291" s="31">
        <f t="shared" si="36"/>
        <v>0</v>
      </c>
      <c r="J291" s="33"/>
      <c r="K291" s="31">
        <f t="shared" si="32"/>
        <v>0</v>
      </c>
      <c r="L291" s="52">
        <f t="shared" si="34"/>
        <v>0</v>
      </c>
      <c r="M291" s="31">
        <f t="shared" si="31"/>
        <v>0</v>
      </c>
      <c r="N291" s="54">
        <f t="shared" si="35"/>
        <v>0</v>
      </c>
    </row>
    <row r="292" spans="1:14" ht="12.75" hidden="1">
      <c r="A292" s="14" t="s">
        <v>1600</v>
      </c>
      <c r="B292" s="7" t="s">
        <v>615</v>
      </c>
      <c r="C292" s="3"/>
      <c r="D292" s="3"/>
      <c r="E292" s="26">
        <f t="shared" si="33"/>
        <v>0</v>
      </c>
      <c r="F292" s="31">
        <f t="shared" si="30"/>
        <v>0</v>
      </c>
      <c r="G292" s="33"/>
      <c r="H292" s="3"/>
      <c r="I292" s="31">
        <f t="shared" si="36"/>
        <v>0</v>
      </c>
      <c r="J292" s="33"/>
      <c r="K292" s="31">
        <f t="shared" si="32"/>
        <v>0</v>
      </c>
      <c r="L292" s="52">
        <f t="shared" si="34"/>
        <v>0</v>
      </c>
      <c r="M292" s="31">
        <f t="shared" si="31"/>
        <v>0</v>
      </c>
      <c r="N292" s="54">
        <f t="shared" si="35"/>
        <v>0</v>
      </c>
    </row>
    <row r="293" spans="1:14" ht="12.75" hidden="1">
      <c r="A293" s="14" t="s">
        <v>1601</v>
      </c>
      <c r="B293" s="7" t="s">
        <v>616</v>
      </c>
      <c r="C293" s="3"/>
      <c r="D293" s="3"/>
      <c r="E293" s="26">
        <f t="shared" si="33"/>
        <v>0</v>
      </c>
      <c r="F293" s="31">
        <f t="shared" si="30"/>
        <v>0</v>
      </c>
      <c r="G293" s="33"/>
      <c r="H293" s="3"/>
      <c r="I293" s="31">
        <f t="shared" si="36"/>
        <v>0</v>
      </c>
      <c r="J293" s="33"/>
      <c r="K293" s="31">
        <f t="shared" si="32"/>
        <v>0</v>
      </c>
      <c r="L293" s="52">
        <f t="shared" si="34"/>
        <v>0</v>
      </c>
      <c r="M293" s="31">
        <f t="shared" si="31"/>
        <v>0</v>
      </c>
      <c r="N293" s="54">
        <f t="shared" si="35"/>
        <v>0</v>
      </c>
    </row>
    <row r="294" spans="1:14" ht="12.75" hidden="1">
      <c r="A294" s="14" t="s">
        <v>1602</v>
      </c>
      <c r="B294" s="7" t="s">
        <v>617</v>
      </c>
      <c r="C294" s="3"/>
      <c r="D294" s="3"/>
      <c r="E294" s="26">
        <f t="shared" si="33"/>
        <v>0</v>
      </c>
      <c r="F294" s="31">
        <f t="shared" si="30"/>
        <v>0</v>
      </c>
      <c r="G294" s="33"/>
      <c r="H294" s="3"/>
      <c r="I294" s="31">
        <f t="shared" si="36"/>
        <v>0</v>
      </c>
      <c r="J294" s="33"/>
      <c r="K294" s="31">
        <f t="shared" si="32"/>
        <v>0</v>
      </c>
      <c r="L294" s="52">
        <f t="shared" si="34"/>
        <v>0</v>
      </c>
      <c r="M294" s="31">
        <f t="shared" si="31"/>
        <v>0</v>
      </c>
      <c r="N294" s="54">
        <f t="shared" si="35"/>
        <v>0</v>
      </c>
    </row>
    <row r="295" spans="1:14" ht="12.75" hidden="1">
      <c r="A295" s="14" t="s">
        <v>1603</v>
      </c>
      <c r="B295" s="6" t="s">
        <v>618</v>
      </c>
      <c r="C295" s="3"/>
      <c r="D295" s="3"/>
      <c r="E295" s="26">
        <f t="shared" si="33"/>
        <v>0</v>
      </c>
      <c r="F295" s="31">
        <f t="shared" si="30"/>
        <v>0</v>
      </c>
      <c r="G295" s="33"/>
      <c r="H295" s="3"/>
      <c r="I295" s="31">
        <f t="shared" si="36"/>
        <v>0</v>
      </c>
      <c r="J295" s="33"/>
      <c r="K295" s="31">
        <f t="shared" si="32"/>
        <v>0</v>
      </c>
      <c r="L295" s="52">
        <f t="shared" si="34"/>
        <v>0</v>
      </c>
      <c r="M295" s="31">
        <f t="shared" si="31"/>
        <v>0</v>
      </c>
      <c r="N295" s="54">
        <f t="shared" si="35"/>
        <v>0</v>
      </c>
    </row>
    <row r="296" spans="1:14" ht="25.5" hidden="1">
      <c r="A296" s="14" t="s">
        <v>619</v>
      </c>
      <c r="B296" s="6" t="s">
        <v>620</v>
      </c>
      <c r="C296" s="3"/>
      <c r="D296" s="3"/>
      <c r="E296" s="26">
        <f t="shared" si="33"/>
        <v>0</v>
      </c>
      <c r="F296" s="31">
        <f t="shared" si="30"/>
        <v>0</v>
      </c>
      <c r="G296" s="33"/>
      <c r="H296" s="3"/>
      <c r="I296" s="31">
        <f t="shared" si="36"/>
        <v>0</v>
      </c>
      <c r="J296" s="33"/>
      <c r="K296" s="31">
        <f t="shared" si="32"/>
        <v>0</v>
      </c>
      <c r="L296" s="52">
        <f t="shared" si="34"/>
        <v>0</v>
      </c>
      <c r="M296" s="31">
        <f t="shared" si="31"/>
        <v>0</v>
      </c>
      <c r="N296" s="54">
        <f t="shared" si="35"/>
        <v>0</v>
      </c>
    </row>
    <row r="297" spans="1:14" ht="25.5" hidden="1">
      <c r="A297" s="14" t="s">
        <v>621</v>
      </c>
      <c r="B297" s="6" t="s">
        <v>622</v>
      </c>
      <c r="C297" s="3"/>
      <c r="D297" s="3"/>
      <c r="E297" s="26">
        <f t="shared" si="33"/>
        <v>0</v>
      </c>
      <c r="F297" s="31">
        <f t="shared" si="30"/>
        <v>0</v>
      </c>
      <c r="G297" s="33"/>
      <c r="H297" s="3"/>
      <c r="I297" s="31">
        <f t="shared" si="36"/>
        <v>0</v>
      </c>
      <c r="J297" s="33"/>
      <c r="K297" s="31">
        <f t="shared" si="32"/>
        <v>0</v>
      </c>
      <c r="L297" s="52">
        <f t="shared" si="34"/>
        <v>0</v>
      </c>
      <c r="M297" s="31">
        <f t="shared" si="31"/>
        <v>0</v>
      </c>
      <c r="N297" s="54">
        <f t="shared" si="35"/>
        <v>0</v>
      </c>
    </row>
    <row r="298" spans="1:14" ht="25.5" hidden="1">
      <c r="A298" s="14" t="s">
        <v>623</v>
      </c>
      <c r="B298" s="6" t="s">
        <v>624</v>
      </c>
      <c r="C298" s="3"/>
      <c r="D298" s="3"/>
      <c r="E298" s="26">
        <f t="shared" si="33"/>
        <v>0</v>
      </c>
      <c r="F298" s="31">
        <f t="shared" si="30"/>
        <v>0</v>
      </c>
      <c r="G298" s="33"/>
      <c r="H298" s="3"/>
      <c r="I298" s="31">
        <f t="shared" si="36"/>
        <v>0</v>
      </c>
      <c r="J298" s="33"/>
      <c r="K298" s="31">
        <f t="shared" si="32"/>
        <v>0</v>
      </c>
      <c r="L298" s="52">
        <f t="shared" si="34"/>
        <v>0</v>
      </c>
      <c r="M298" s="31">
        <f t="shared" si="31"/>
        <v>0</v>
      </c>
      <c r="N298" s="54">
        <f t="shared" si="35"/>
        <v>0</v>
      </c>
    </row>
    <row r="299" spans="1:14" ht="25.5" hidden="1">
      <c r="A299" s="14" t="s">
        <v>625</v>
      </c>
      <c r="B299" s="6" t="s">
        <v>626</v>
      </c>
      <c r="C299" s="3"/>
      <c r="D299" s="3"/>
      <c r="E299" s="26">
        <f t="shared" si="33"/>
        <v>0</v>
      </c>
      <c r="F299" s="31">
        <f t="shared" si="30"/>
        <v>0</v>
      </c>
      <c r="G299" s="33"/>
      <c r="H299" s="3"/>
      <c r="I299" s="31">
        <f t="shared" si="36"/>
        <v>0</v>
      </c>
      <c r="J299" s="33"/>
      <c r="K299" s="31">
        <f t="shared" si="32"/>
        <v>0</v>
      </c>
      <c r="L299" s="52">
        <f t="shared" si="34"/>
        <v>0</v>
      </c>
      <c r="M299" s="31">
        <f t="shared" si="31"/>
        <v>0</v>
      </c>
      <c r="N299" s="54">
        <f t="shared" si="35"/>
        <v>0</v>
      </c>
    </row>
    <row r="300" spans="1:14" ht="12.75" hidden="1">
      <c r="A300" s="14" t="s">
        <v>627</v>
      </c>
      <c r="B300" s="6" t="s">
        <v>628</v>
      </c>
      <c r="C300" s="3"/>
      <c r="D300" s="3"/>
      <c r="E300" s="26">
        <f t="shared" si="33"/>
        <v>0</v>
      </c>
      <c r="F300" s="31">
        <f t="shared" si="30"/>
        <v>0</v>
      </c>
      <c r="G300" s="33"/>
      <c r="H300" s="3"/>
      <c r="I300" s="31">
        <f t="shared" si="36"/>
        <v>0</v>
      </c>
      <c r="J300" s="33"/>
      <c r="K300" s="31">
        <f t="shared" si="32"/>
        <v>0</v>
      </c>
      <c r="L300" s="52">
        <f t="shared" si="34"/>
        <v>0</v>
      </c>
      <c r="M300" s="31">
        <f t="shared" si="31"/>
        <v>0</v>
      </c>
      <c r="N300" s="54">
        <f t="shared" si="35"/>
        <v>0</v>
      </c>
    </row>
    <row r="301" spans="1:14" ht="12.75" hidden="1">
      <c r="A301" s="14" t="s">
        <v>629</v>
      </c>
      <c r="B301" s="6" t="s">
        <v>630</v>
      </c>
      <c r="C301" s="3"/>
      <c r="D301" s="3"/>
      <c r="E301" s="26">
        <f t="shared" si="33"/>
        <v>0</v>
      </c>
      <c r="F301" s="31">
        <f t="shared" si="30"/>
        <v>0</v>
      </c>
      <c r="G301" s="33"/>
      <c r="H301" s="3"/>
      <c r="I301" s="31">
        <f t="shared" si="36"/>
        <v>0</v>
      </c>
      <c r="J301" s="33"/>
      <c r="K301" s="31">
        <f t="shared" si="32"/>
        <v>0</v>
      </c>
      <c r="L301" s="52">
        <f t="shared" si="34"/>
        <v>0</v>
      </c>
      <c r="M301" s="31">
        <f t="shared" si="31"/>
        <v>0</v>
      </c>
      <c r="N301" s="54">
        <f t="shared" si="35"/>
        <v>0</v>
      </c>
    </row>
    <row r="302" spans="1:14" ht="25.5" hidden="1">
      <c r="A302" s="14" t="s">
        <v>631</v>
      </c>
      <c r="B302" s="6" t="s">
        <v>632</v>
      </c>
      <c r="C302" s="3"/>
      <c r="D302" s="3"/>
      <c r="E302" s="26">
        <f t="shared" si="33"/>
        <v>0</v>
      </c>
      <c r="F302" s="31">
        <f t="shared" si="30"/>
        <v>0</v>
      </c>
      <c r="G302" s="33"/>
      <c r="H302" s="3"/>
      <c r="I302" s="31">
        <f t="shared" si="36"/>
        <v>0</v>
      </c>
      <c r="J302" s="33"/>
      <c r="K302" s="31">
        <f t="shared" si="32"/>
        <v>0</v>
      </c>
      <c r="L302" s="52">
        <f t="shared" si="34"/>
        <v>0</v>
      </c>
      <c r="M302" s="31">
        <f t="shared" si="31"/>
        <v>0</v>
      </c>
      <c r="N302" s="54">
        <f t="shared" si="35"/>
        <v>0</v>
      </c>
    </row>
    <row r="303" spans="1:14" ht="38.25" hidden="1">
      <c r="A303" s="14" t="s">
        <v>633</v>
      </c>
      <c r="B303" s="6" t="s">
        <v>634</v>
      </c>
      <c r="C303" s="3"/>
      <c r="D303" s="3"/>
      <c r="E303" s="26">
        <f t="shared" si="33"/>
        <v>0</v>
      </c>
      <c r="F303" s="31">
        <f t="shared" si="30"/>
        <v>0</v>
      </c>
      <c r="G303" s="33"/>
      <c r="H303" s="3"/>
      <c r="I303" s="31">
        <f t="shared" si="36"/>
        <v>0</v>
      </c>
      <c r="J303" s="33"/>
      <c r="K303" s="31">
        <f t="shared" si="32"/>
        <v>0</v>
      </c>
      <c r="L303" s="52">
        <f t="shared" si="34"/>
        <v>0</v>
      </c>
      <c r="M303" s="31">
        <f t="shared" si="31"/>
        <v>0</v>
      </c>
      <c r="N303" s="54">
        <f t="shared" si="35"/>
        <v>0</v>
      </c>
    </row>
    <row r="304" spans="1:14" ht="38.25" hidden="1">
      <c r="A304" s="14" t="s">
        <v>1831</v>
      </c>
      <c r="B304" s="6" t="s">
        <v>1832</v>
      </c>
      <c r="C304" s="3"/>
      <c r="D304" s="3"/>
      <c r="E304" s="26">
        <f t="shared" si="33"/>
        <v>0</v>
      </c>
      <c r="F304" s="31">
        <f t="shared" si="30"/>
        <v>0</v>
      </c>
      <c r="G304" s="33"/>
      <c r="H304" s="3"/>
      <c r="I304" s="31">
        <f t="shared" si="36"/>
        <v>0</v>
      </c>
      <c r="J304" s="33"/>
      <c r="K304" s="31">
        <f t="shared" si="32"/>
        <v>0</v>
      </c>
      <c r="L304" s="52">
        <f t="shared" si="34"/>
        <v>0</v>
      </c>
      <c r="M304" s="31">
        <f t="shared" si="31"/>
        <v>0</v>
      </c>
      <c r="N304" s="54">
        <f t="shared" si="35"/>
        <v>0</v>
      </c>
    </row>
    <row r="305" spans="1:14" ht="12.75" hidden="1">
      <c r="A305" s="14" t="s">
        <v>1604</v>
      </c>
      <c r="B305" s="7" t="s">
        <v>1833</v>
      </c>
      <c r="C305" s="3"/>
      <c r="D305" s="3"/>
      <c r="E305" s="26">
        <f t="shared" si="33"/>
        <v>0</v>
      </c>
      <c r="F305" s="31">
        <f t="shared" si="30"/>
        <v>0</v>
      </c>
      <c r="G305" s="33"/>
      <c r="H305" s="3"/>
      <c r="I305" s="31">
        <f t="shared" si="36"/>
        <v>0</v>
      </c>
      <c r="J305" s="33"/>
      <c r="K305" s="31">
        <f t="shared" si="32"/>
        <v>0</v>
      </c>
      <c r="L305" s="52">
        <f t="shared" si="34"/>
        <v>0</v>
      </c>
      <c r="M305" s="31">
        <f t="shared" si="31"/>
        <v>0</v>
      </c>
      <c r="N305" s="54">
        <f t="shared" si="35"/>
        <v>0</v>
      </c>
    </row>
    <row r="306" spans="1:14" ht="25.5" hidden="1">
      <c r="A306" s="14" t="s">
        <v>1834</v>
      </c>
      <c r="B306" s="6" t="s">
        <v>1835</v>
      </c>
      <c r="C306" s="3"/>
      <c r="D306" s="3"/>
      <c r="E306" s="26">
        <f t="shared" si="33"/>
        <v>0</v>
      </c>
      <c r="F306" s="31">
        <f t="shared" si="30"/>
        <v>0</v>
      </c>
      <c r="G306" s="33"/>
      <c r="H306" s="3"/>
      <c r="I306" s="31">
        <f t="shared" si="36"/>
        <v>0</v>
      </c>
      <c r="J306" s="33"/>
      <c r="K306" s="31">
        <f t="shared" si="32"/>
        <v>0</v>
      </c>
      <c r="L306" s="52">
        <f t="shared" si="34"/>
        <v>0</v>
      </c>
      <c r="M306" s="31">
        <f t="shared" si="31"/>
        <v>0</v>
      </c>
      <c r="N306" s="54">
        <f t="shared" si="35"/>
        <v>0</v>
      </c>
    </row>
    <row r="307" spans="1:14" ht="25.5" hidden="1">
      <c r="A307" s="14" t="s">
        <v>1837</v>
      </c>
      <c r="B307" s="6" t="s">
        <v>1838</v>
      </c>
      <c r="C307" s="3"/>
      <c r="D307" s="3"/>
      <c r="E307" s="26">
        <f t="shared" si="33"/>
        <v>0</v>
      </c>
      <c r="F307" s="31">
        <f t="shared" si="30"/>
        <v>0</v>
      </c>
      <c r="G307" s="33"/>
      <c r="H307" s="3"/>
      <c r="I307" s="31">
        <f t="shared" si="36"/>
        <v>0</v>
      </c>
      <c r="J307" s="33"/>
      <c r="K307" s="31">
        <f t="shared" si="32"/>
        <v>0</v>
      </c>
      <c r="L307" s="52">
        <f t="shared" si="34"/>
        <v>0</v>
      </c>
      <c r="M307" s="31">
        <f t="shared" si="31"/>
        <v>0</v>
      </c>
      <c r="N307" s="54">
        <f t="shared" si="35"/>
        <v>0</v>
      </c>
    </row>
    <row r="308" spans="1:14" ht="12.75" hidden="1">
      <c r="A308" s="14" t="s">
        <v>1605</v>
      </c>
      <c r="B308" s="7" t="s">
        <v>1836</v>
      </c>
      <c r="C308" s="3"/>
      <c r="D308" s="3"/>
      <c r="E308" s="26">
        <f t="shared" si="33"/>
        <v>0</v>
      </c>
      <c r="F308" s="31">
        <f t="shared" si="30"/>
        <v>0</v>
      </c>
      <c r="G308" s="33"/>
      <c r="H308" s="3"/>
      <c r="I308" s="31">
        <f t="shared" si="36"/>
        <v>0</v>
      </c>
      <c r="J308" s="33"/>
      <c r="K308" s="31">
        <f t="shared" si="32"/>
        <v>0</v>
      </c>
      <c r="L308" s="52">
        <f t="shared" si="34"/>
        <v>0</v>
      </c>
      <c r="M308" s="31">
        <f t="shared" si="31"/>
        <v>0</v>
      </c>
      <c r="N308" s="54">
        <f t="shared" si="35"/>
        <v>0</v>
      </c>
    </row>
    <row r="309" spans="1:14" ht="25.5" hidden="1">
      <c r="A309" s="14" t="s">
        <v>1839</v>
      </c>
      <c r="B309" s="6" t="s">
        <v>1840</v>
      </c>
      <c r="C309" s="3"/>
      <c r="D309" s="3"/>
      <c r="E309" s="26">
        <f t="shared" si="33"/>
        <v>0</v>
      </c>
      <c r="F309" s="31">
        <f t="shared" si="30"/>
        <v>0</v>
      </c>
      <c r="G309" s="33"/>
      <c r="H309" s="3"/>
      <c r="I309" s="31">
        <f t="shared" si="36"/>
        <v>0</v>
      </c>
      <c r="J309" s="33"/>
      <c r="K309" s="31">
        <f t="shared" si="32"/>
        <v>0</v>
      </c>
      <c r="L309" s="52">
        <f t="shared" si="34"/>
        <v>0</v>
      </c>
      <c r="M309" s="31">
        <f t="shared" si="31"/>
        <v>0</v>
      </c>
      <c r="N309" s="54">
        <f t="shared" si="35"/>
        <v>0</v>
      </c>
    </row>
    <row r="310" spans="1:14" ht="12.75" hidden="1">
      <c r="A310" s="13" t="s">
        <v>1841</v>
      </c>
      <c r="B310" s="5" t="s">
        <v>1842</v>
      </c>
      <c r="C310" s="2">
        <f>SUM(C311+C327+C335+C340)</f>
        <v>0</v>
      </c>
      <c r="D310" s="2">
        <f>SUM(D311+D327+D335+D340)</f>
        <v>0</v>
      </c>
      <c r="E310" s="25">
        <f t="shared" si="33"/>
        <v>0</v>
      </c>
      <c r="F310" s="30">
        <f t="shared" si="30"/>
        <v>0</v>
      </c>
      <c r="G310" s="32">
        <f>SUM(G311+G327+G335+G340)</f>
        <v>0</v>
      </c>
      <c r="H310" s="2">
        <f>SUM(H311+H327+H335+H340)</f>
        <v>0</v>
      </c>
      <c r="I310" s="30">
        <f t="shared" si="36"/>
        <v>0</v>
      </c>
      <c r="J310" s="32">
        <f>SUM(J311+J327+J335+J340)</f>
        <v>0</v>
      </c>
      <c r="K310" s="30">
        <f t="shared" si="32"/>
        <v>0</v>
      </c>
      <c r="L310" s="32">
        <f t="shared" si="34"/>
        <v>0</v>
      </c>
      <c r="M310" s="30">
        <f t="shared" si="31"/>
        <v>0</v>
      </c>
      <c r="N310" s="27">
        <f t="shared" si="35"/>
        <v>0</v>
      </c>
    </row>
    <row r="311" spans="1:14" ht="25.5" hidden="1">
      <c r="A311" s="13" t="s">
        <v>1843</v>
      </c>
      <c r="B311" s="5" t="s">
        <v>1844</v>
      </c>
      <c r="C311" s="2">
        <f>SUM(C312:C326)</f>
        <v>0</v>
      </c>
      <c r="D311" s="2">
        <f>SUM(D312:D326)</f>
        <v>0</v>
      </c>
      <c r="E311" s="25">
        <f t="shared" si="33"/>
        <v>0</v>
      </c>
      <c r="F311" s="30">
        <f t="shared" si="30"/>
        <v>0</v>
      </c>
      <c r="G311" s="32">
        <f>SUM(G312:G326)</f>
        <v>0</v>
      </c>
      <c r="H311" s="2">
        <f>SUM(H312:H326)</f>
        <v>0</v>
      </c>
      <c r="I311" s="30">
        <f t="shared" si="36"/>
        <v>0</v>
      </c>
      <c r="J311" s="32">
        <f>SUM(J312:J326)</f>
        <v>0</v>
      </c>
      <c r="K311" s="30">
        <f t="shared" si="32"/>
        <v>0</v>
      </c>
      <c r="L311" s="32">
        <f t="shared" si="34"/>
        <v>0</v>
      </c>
      <c r="M311" s="30">
        <f t="shared" si="31"/>
        <v>0</v>
      </c>
      <c r="N311" s="27">
        <f t="shared" si="35"/>
        <v>0</v>
      </c>
    </row>
    <row r="312" spans="1:14" ht="12.75" hidden="1">
      <c r="A312" s="14" t="s">
        <v>1845</v>
      </c>
      <c r="B312" s="8" t="s">
        <v>1846</v>
      </c>
      <c r="C312" s="3"/>
      <c r="D312" s="3"/>
      <c r="E312" s="26">
        <f t="shared" si="33"/>
        <v>0</v>
      </c>
      <c r="F312" s="31">
        <f t="shared" si="30"/>
        <v>0</v>
      </c>
      <c r="G312" s="33"/>
      <c r="H312" s="3"/>
      <c r="I312" s="31">
        <f t="shared" si="36"/>
        <v>0</v>
      </c>
      <c r="J312" s="33"/>
      <c r="K312" s="31">
        <f t="shared" si="32"/>
        <v>0</v>
      </c>
      <c r="L312" s="52">
        <f t="shared" si="34"/>
        <v>0</v>
      </c>
      <c r="M312" s="31">
        <f t="shared" si="31"/>
        <v>0</v>
      </c>
      <c r="N312" s="54">
        <f t="shared" si="35"/>
        <v>0</v>
      </c>
    </row>
    <row r="313" spans="1:14" ht="25.5" hidden="1">
      <c r="A313" s="14" t="s">
        <v>1847</v>
      </c>
      <c r="B313" s="8" t="s">
        <v>1848</v>
      </c>
      <c r="C313" s="3"/>
      <c r="D313" s="3"/>
      <c r="E313" s="26">
        <f t="shared" si="33"/>
        <v>0</v>
      </c>
      <c r="F313" s="31">
        <f t="shared" si="30"/>
        <v>0</v>
      </c>
      <c r="G313" s="33"/>
      <c r="H313" s="3"/>
      <c r="I313" s="31">
        <f t="shared" si="36"/>
        <v>0</v>
      </c>
      <c r="J313" s="33"/>
      <c r="K313" s="31">
        <f t="shared" si="32"/>
        <v>0</v>
      </c>
      <c r="L313" s="52">
        <f t="shared" si="34"/>
        <v>0</v>
      </c>
      <c r="M313" s="31">
        <f t="shared" si="31"/>
        <v>0</v>
      </c>
      <c r="N313" s="54">
        <f t="shared" si="35"/>
        <v>0</v>
      </c>
    </row>
    <row r="314" spans="1:14" ht="12.75" hidden="1">
      <c r="A314" s="14" t="s">
        <v>1849</v>
      </c>
      <c r="B314" s="8" t="s">
        <v>1850</v>
      </c>
      <c r="C314" s="3"/>
      <c r="D314" s="3"/>
      <c r="E314" s="26">
        <f t="shared" si="33"/>
        <v>0</v>
      </c>
      <c r="F314" s="31">
        <f t="shared" si="30"/>
        <v>0</v>
      </c>
      <c r="G314" s="33"/>
      <c r="H314" s="3"/>
      <c r="I314" s="31">
        <f t="shared" si="36"/>
        <v>0</v>
      </c>
      <c r="J314" s="33"/>
      <c r="K314" s="31">
        <f t="shared" si="32"/>
        <v>0</v>
      </c>
      <c r="L314" s="52">
        <f t="shared" si="34"/>
        <v>0</v>
      </c>
      <c r="M314" s="31">
        <f t="shared" si="31"/>
        <v>0</v>
      </c>
      <c r="N314" s="54">
        <f t="shared" si="35"/>
        <v>0</v>
      </c>
    </row>
    <row r="315" spans="1:14" ht="38.25" hidden="1">
      <c r="A315" s="14" t="s">
        <v>1851</v>
      </c>
      <c r="B315" s="9" t="s">
        <v>1852</v>
      </c>
      <c r="C315" s="3"/>
      <c r="D315" s="3"/>
      <c r="E315" s="26">
        <f t="shared" si="33"/>
        <v>0</v>
      </c>
      <c r="F315" s="31">
        <f t="shared" si="30"/>
        <v>0</v>
      </c>
      <c r="G315" s="33"/>
      <c r="H315" s="3"/>
      <c r="I315" s="31">
        <f t="shared" si="36"/>
        <v>0</v>
      </c>
      <c r="J315" s="33"/>
      <c r="K315" s="31">
        <f t="shared" si="32"/>
        <v>0</v>
      </c>
      <c r="L315" s="52">
        <f t="shared" si="34"/>
        <v>0</v>
      </c>
      <c r="M315" s="31">
        <f t="shared" si="31"/>
        <v>0</v>
      </c>
      <c r="N315" s="54">
        <f t="shared" si="35"/>
        <v>0</v>
      </c>
    </row>
    <row r="316" spans="1:14" ht="12.75" hidden="1">
      <c r="A316" s="14" t="s">
        <v>1853</v>
      </c>
      <c r="B316" s="8" t="s">
        <v>1854</v>
      </c>
      <c r="C316" s="3"/>
      <c r="D316" s="3"/>
      <c r="E316" s="26">
        <f t="shared" si="33"/>
        <v>0</v>
      </c>
      <c r="F316" s="31">
        <f t="shared" si="30"/>
        <v>0</v>
      </c>
      <c r="G316" s="33"/>
      <c r="H316" s="3"/>
      <c r="I316" s="31">
        <f t="shared" si="36"/>
        <v>0</v>
      </c>
      <c r="J316" s="33"/>
      <c r="K316" s="31">
        <f t="shared" si="32"/>
        <v>0</v>
      </c>
      <c r="L316" s="52">
        <f t="shared" si="34"/>
        <v>0</v>
      </c>
      <c r="M316" s="31">
        <f t="shared" si="31"/>
        <v>0</v>
      </c>
      <c r="N316" s="54">
        <f t="shared" si="35"/>
        <v>0</v>
      </c>
    </row>
    <row r="317" spans="1:14" ht="51" hidden="1">
      <c r="A317" s="14" t="s">
        <v>1855</v>
      </c>
      <c r="B317" s="6" t="s">
        <v>1856</v>
      </c>
      <c r="C317" s="3"/>
      <c r="D317" s="3"/>
      <c r="E317" s="26">
        <f t="shared" si="33"/>
        <v>0</v>
      </c>
      <c r="F317" s="31">
        <f t="shared" si="30"/>
        <v>0</v>
      </c>
      <c r="G317" s="33"/>
      <c r="H317" s="3"/>
      <c r="I317" s="31">
        <f t="shared" si="36"/>
        <v>0</v>
      </c>
      <c r="J317" s="33"/>
      <c r="K317" s="31">
        <f t="shared" si="32"/>
        <v>0</v>
      </c>
      <c r="L317" s="52">
        <f t="shared" si="34"/>
        <v>0</v>
      </c>
      <c r="M317" s="31">
        <f t="shared" si="31"/>
        <v>0</v>
      </c>
      <c r="N317" s="54">
        <f t="shared" si="35"/>
        <v>0</v>
      </c>
    </row>
    <row r="318" spans="1:14" ht="38.25" hidden="1">
      <c r="A318" s="14" t="s">
        <v>1857</v>
      </c>
      <c r="B318" s="8" t="s">
        <v>1858</v>
      </c>
      <c r="C318" s="3"/>
      <c r="D318" s="3"/>
      <c r="E318" s="26">
        <f t="shared" si="33"/>
        <v>0</v>
      </c>
      <c r="F318" s="31">
        <f t="shared" si="30"/>
        <v>0</v>
      </c>
      <c r="G318" s="33"/>
      <c r="H318" s="3"/>
      <c r="I318" s="31">
        <f t="shared" si="36"/>
        <v>0</v>
      </c>
      <c r="J318" s="33"/>
      <c r="K318" s="31">
        <f t="shared" si="32"/>
        <v>0</v>
      </c>
      <c r="L318" s="52">
        <f t="shared" si="34"/>
        <v>0</v>
      </c>
      <c r="M318" s="31">
        <f t="shared" si="31"/>
        <v>0</v>
      </c>
      <c r="N318" s="54">
        <f t="shared" si="35"/>
        <v>0</v>
      </c>
    </row>
    <row r="319" spans="1:14" ht="25.5" hidden="1">
      <c r="A319" s="14" t="s">
        <v>1859</v>
      </c>
      <c r="B319" s="8" t="s">
        <v>1860</v>
      </c>
      <c r="C319" s="3"/>
      <c r="D319" s="3"/>
      <c r="E319" s="26">
        <f t="shared" si="33"/>
        <v>0</v>
      </c>
      <c r="F319" s="31">
        <f t="shared" si="30"/>
        <v>0</v>
      </c>
      <c r="G319" s="33"/>
      <c r="H319" s="3"/>
      <c r="I319" s="31">
        <f t="shared" si="36"/>
        <v>0</v>
      </c>
      <c r="J319" s="33"/>
      <c r="K319" s="31">
        <f t="shared" si="32"/>
        <v>0</v>
      </c>
      <c r="L319" s="52">
        <f t="shared" si="34"/>
        <v>0</v>
      </c>
      <c r="M319" s="31">
        <f t="shared" si="31"/>
        <v>0</v>
      </c>
      <c r="N319" s="54">
        <f t="shared" si="35"/>
        <v>0</v>
      </c>
    </row>
    <row r="320" spans="1:14" ht="12.75" hidden="1">
      <c r="A320" s="14" t="s">
        <v>1861</v>
      </c>
      <c r="B320" s="8" t="s">
        <v>1862</v>
      </c>
      <c r="C320" s="3"/>
      <c r="D320" s="3"/>
      <c r="E320" s="26">
        <f t="shared" si="33"/>
        <v>0</v>
      </c>
      <c r="F320" s="31">
        <f t="shared" si="30"/>
        <v>0</v>
      </c>
      <c r="G320" s="33"/>
      <c r="H320" s="3"/>
      <c r="I320" s="31">
        <f t="shared" si="36"/>
        <v>0</v>
      </c>
      <c r="J320" s="33"/>
      <c r="K320" s="31">
        <f t="shared" si="32"/>
        <v>0</v>
      </c>
      <c r="L320" s="52">
        <f t="shared" si="34"/>
        <v>0</v>
      </c>
      <c r="M320" s="31">
        <f t="shared" si="31"/>
        <v>0</v>
      </c>
      <c r="N320" s="54">
        <f t="shared" si="35"/>
        <v>0</v>
      </c>
    </row>
    <row r="321" spans="1:14" ht="12.75" hidden="1">
      <c r="A321" s="14" t="s">
        <v>1863</v>
      </c>
      <c r="B321" s="8" t="s">
        <v>1864</v>
      </c>
      <c r="C321" s="3"/>
      <c r="D321" s="3"/>
      <c r="E321" s="26">
        <f t="shared" si="33"/>
        <v>0</v>
      </c>
      <c r="F321" s="31">
        <f t="shared" si="30"/>
        <v>0</v>
      </c>
      <c r="G321" s="33"/>
      <c r="H321" s="3"/>
      <c r="I321" s="31">
        <f t="shared" si="36"/>
        <v>0</v>
      </c>
      <c r="J321" s="33"/>
      <c r="K321" s="31">
        <f t="shared" si="32"/>
        <v>0</v>
      </c>
      <c r="L321" s="52">
        <f t="shared" si="34"/>
        <v>0</v>
      </c>
      <c r="M321" s="31">
        <f t="shared" si="31"/>
        <v>0</v>
      </c>
      <c r="N321" s="54">
        <f t="shared" si="35"/>
        <v>0</v>
      </c>
    </row>
    <row r="322" spans="1:14" ht="12.75" hidden="1">
      <c r="A322" s="14" t="s">
        <v>1606</v>
      </c>
      <c r="B322" s="7" t="s">
        <v>1865</v>
      </c>
      <c r="C322" s="3"/>
      <c r="D322" s="3"/>
      <c r="E322" s="26">
        <f t="shared" si="33"/>
        <v>0</v>
      </c>
      <c r="F322" s="31">
        <f t="shared" si="30"/>
        <v>0</v>
      </c>
      <c r="G322" s="33"/>
      <c r="H322" s="3"/>
      <c r="I322" s="31">
        <f t="shared" si="36"/>
        <v>0</v>
      </c>
      <c r="J322" s="33"/>
      <c r="K322" s="31">
        <f t="shared" si="32"/>
        <v>0</v>
      </c>
      <c r="L322" s="52">
        <f t="shared" si="34"/>
        <v>0</v>
      </c>
      <c r="M322" s="31">
        <f t="shared" si="31"/>
        <v>0</v>
      </c>
      <c r="N322" s="54">
        <f t="shared" si="35"/>
        <v>0</v>
      </c>
    </row>
    <row r="323" spans="1:14" ht="12.75" hidden="1">
      <c r="A323" s="14" t="s">
        <v>1866</v>
      </c>
      <c r="B323" s="6" t="s">
        <v>1867</v>
      </c>
      <c r="C323" s="3"/>
      <c r="D323" s="3"/>
      <c r="E323" s="26">
        <f t="shared" si="33"/>
        <v>0</v>
      </c>
      <c r="F323" s="31">
        <f t="shared" si="30"/>
        <v>0</v>
      </c>
      <c r="G323" s="33"/>
      <c r="H323" s="3"/>
      <c r="I323" s="31">
        <f t="shared" si="36"/>
        <v>0</v>
      </c>
      <c r="J323" s="33"/>
      <c r="K323" s="31">
        <f t="shared" si="32"/>
        <v>0</v>
      </c>
      <c r="L323" s="52">
        <f t="shared" si="34"/>
        <v>0</v>
      </c>
      <c r="M323" s="31">
        <f t="shared" si="31"/>
        <v>0</v>
      </c>
      <c r="N323" s="54">
        <f t="shared" si="35"/>
        <v>0</v>
      </c>
    </row>
    <row r="324" spans="1:14" ht="38.25" hidden="1">
      <c r="A324" s="17" t="s">
        <v>1868</v>
      </c>
      <c r="B324" s="8" t="s">
        <v>1869</v>
      </c>
      <c r="C324" s="3"/>
      <c r="D324" s="3"/>
      <c r="E324" s="26">
        <f t="shared" si="33"/>
        <v>0</v>
      </c>
      <c r="F324" s="31">
        <f t="shared" si="30"/>
        <v>0</v>
      </c>
      <c r="G324" s="33"/>
      <c r="H324" s="3"/>
      <c r="I324" s="31">
        <f t="shared" si="36"/>
        <v>0</v>
      </c>
      <c r="J324" s="33"/>
      <c r="K324" s="31">
        <f t="shared" si="32"/>
        <v>0</v>
      </c>
      <c r="L324" s="52">
        <f t="shared" si="34"/>
        <v>0</v>
      </c>
      <c r="M324" s="31">
        <f t="shared" si="31"/>
        <v>0</v>
      </c>
      <c r="N324" s="54">
        <f t="shared" si="35"/>
        <v>0</v>
      </c>
    </row>
    <row r="325" spans="1:14" ht="38.25" hidden="1">
      <c r="A325" s="17" t="s">
        <v>1870</v>
      </c>
      <c r="B325" s="8" t="s">
        <v>1871</v>
      </c>
      <c r="C325" s="3"/>
      <c r="D325" s="3"/>
      <c r="E325" s="26">
        <f t="shared" si="33"/>
        <v>0</v>
      </c>
      <c r="F325" s="31">
        <f t="shared" si="30"/>
        <v>0</v>
      </c>
      <c r="G325" s="33"/>
      <c r="H325" s="3"/>
      <c r="I325" s="31">
        <f t="shared" si="36"/>
        <v>0</v>
      </c>
      <c r="J325" s="33"/>
      <c r="K325" s="31">
        <f t="shared" si="32"/>
        <v>0</v>
      </c>
      <c r="L325" s="52">
        <f t="shared" si="34"/>
        <v>0</v>
      </c>
      <c r="M325" s="31">
        <f t="shared" si="31"/>
        <v>0</v>
      </c>
      <c r="N325" s="54">
        <f t="shared" si="35"/>
        <v>0</v>
      </c>
    </row>
    <row r="326" spans="1:14" ht="38.25" hidden="1">
      <c r="A326" s="17" t="s">
        <v>1872</v>
      </c>
      <c r="B326" s="10" t="s">
        <v>1873</v>
      </c>
      <c r="C326" s="3"/>
      <c r="D326" s="3"/>
      <c r="E326" s="26">
        <f t="shared" si="33"/>
        <v>0</v>
      </c>
      <c r="F326" s="31">
        <f t="shared" si="30"/>
        <v>0</v>
      </c>
      <c r="G326" s="33"/>
      <c r="H326" s="3"/>
      <c r="I326" s="31">
        <f t="shared" si="36"/>
        <v>0</v>
      </c>
      <c r="J326" s="33"/>
      <c r="K326" s="31">
        <f t="shared" si="32"/>
        <v>0</v>
      </c>
      <c r="L326" s="52">
        <f t="shared" si="34"/>
        <v>0</v>
      </c>
      <c r="M326" s="31">
        <f t="shared" si="31"/>
        <v>0</v>
      </c>
      <c r="N326" s="54">
        <f t="shared" si="35"/>
        <v>0</v>
      </c>
    </row>
    <row r="327" spans="1:14" ht="63.75" hidden="1">
      <c r="A327" s="13" t="s">
        <v>1874</v>
      </c>
      <c r="B327" s="5" t="s">
        <v>1875</v>
      </c>
      <c r="C327" s="2">
        <f>SUM(C328:C334)</f>
        <v>0</v>
      </c>
      <c r="D327" s="2">
        <f>SUM(D328:D334)</f>
        <v>0</v>
      </c>
      <c r="E327" s="25">
        <f t="shared" si="33"/>
        <v>0</v>
      </c>
      <c r="F327" s="30">
        <f t="shared" si="30"/>
        <v>0</v>
      </c>
      <c r="G327" s="32">
        <f>SUM(G328:G334)</f>
        <v>0</v>
      </c>
      <c r="H327" s="2">
        <f>SUM(H328:H334)</f>
        <v>0</v>
      </c>
      <c r="I327" s="30">
        <f t="shared" si="36"/>
        <v>0</v>
      </c>
      <c r="J327" s="32">
        <f>SUM(J328:J334)</f>
        <v>0</v>
      </c>
      <c r="K327" s="30">
        <f t="shared" si="32"/>
        <v>0</v>
      </c>
      <c r="L327" s="32">
        <f t="shared" si="34"/>
        <v>0</v>
      </c>
      <c r="M327" s="30">
        <f t="shared" si="31"/>
        <v>0</v>
      </c>
      <c r="N327" s="27">
        <f t="shared" si="35"/>
        <v>0</v>
      </c>
    </row>
    <row r="328" spans="1:14" ht="25.5" hidden="1">
      <c r="A328" s="17" t="s">
        <v>1876</v>
      </c>
      <c r="B328" s="6" t="s">
        <v>1877</v>
      </c>
      <c r="C328" s="3"/>
      <c r="D328" s="3"/>
      <c r="E328" s="26">
        <f t="shared" si="33"/>
        <v>0</v>
      </c>
      <c r="F328" s="31">
        <f t="shared" si="30"/>
        <v>0</v>
      </c>
      <c r="G328" s="33"/>
      <c r="H328" s="3"/>
      <c r="I328" s="31">
        <f t="shared" si="36"/>
        <v>0</v>
      </c>
      <c r="J328" s="33"/>
      <c r="K328" s="31">
        <f t="shared" si="32"/>
        <v>0</v>
      </c>
      <c r="L328" s="52">
        <f t="shared" si="34"/>
        <v>0</v>
      </c>
      <c r="M328" s="31">
        <f t="shared" si="31"/>
        <v>0</v>
      </c>
      <c r="N328" s="54">
        <f t="shared" si="35"/>
        <v>0</v>
      </c>
    </row>
    <row r="329" spans="1:14" ht="25.5" hidden="1">
      <c r="A329" s="17" t="s">
        <v>1878</v>
      </c>
      <c r="B329" s="6" t="s">
        <v>1879</v>
      </c>
      <c r="C329" s="3"/>
      <c r="D329" s="3"/>
      <c r="E329" s="26">
        <f t="shared" si="33"/>
        <v>0</v>
      </c>
      <c r="F329" s="31">
        <f aca="true" t="shared" si="37" ref="F329:F392">IF(OR(E329=0,E$1142=0),0,E329/E$1142)*100</f>
        <v>0</v>
      </c>
      <c r="G329" s="33"/>
      <c r="H329" s="3"/>
      <c r="I329" s="31">
        <f t="shared" si="36"/>
        <v>0</v>
      </c>
      <c r="J329" s="33"/>
      <c r="K329" s="31">
        <f t="shared" si="32"/>
        <v>0</v>
      </c>
      <c r="L329" s="52">
        <f t="shared" si="34"/>
        <v>0</v>
      </c>
      <c r="M329" s="31">
        <f t="shared" si="31"/>
        <v>0</v>
      </c>
      <c r="N329" s="54">
        <f t="shared" si="35"/>
        <v>0</v>
      </c>
    </row>
    <row r="330" spans="1:14" ht="12.75" hidden="1">
      <c r="A330" s="17" t="s">
        <v>1880</v>
      </c>
      <c r="B330" s="6" t="s">
        <v>1881</v>
      </c>
      <c r="C330" s="3"/>
      <c r="D330" s="3"/>
      <c r="E330" s="26">
        <f t="shared" si="33"/>
        <v>0</v>
      </c>
      <c r="F330" s="31">
        <f t="shared" si="37"/>
        <v>0</v>
      </c>
      <c r="G330" s="33"/>
      <c r="H330" s="3"/>
      <c r="I330" s="31">
        <f t="shared" si="36"/>
        <v>0</v>
      </c>
      <c r="J330" s="33"/>
      <c r="K330" s="31">
        <f t="shared" si="32"/>
        <v>0</v>
      </c>
      <c r="L330" s="52">
        <f t="shared" si="34"/>
        <v>0</v>
      </c>
      <c r="M330" s="31">
        <f aca="true" t="shared" si="38" ref="M330:M393">IF(OR(L330=0,E330=0),0,L330/E330)*100</f>
        <v>0</v>
      </c>
      <c r="N330" s="54">
        <f t="shared" si="35"/>
        <v>0</v>
      </c>
    </row>
    <row r="331" spans="1:14" ht="38.25" hidden="1">
      <c r="A331" s="17" t="s">
        <v>1882</v>
      </c>
      <c r="B331" s="6" t="s">
        <v>1883</v>
      </c>
      <c r="C331" s="3"/>
      <c r="D331" s="3"/>
      <c r="E331" s="26">
        <f t="shared" si="33"/>
        <v>0</v>
      </c>
      <c r="F331" s="31">
        <f t="shared" si="37"/>
        <v>0</v>
      </c>
      <c r="G331" s="33"/>
      <c r="H331" s="3"/>
      <c r="I331" s="31">
        <f t="shared" si="36"/>
        <v>0</v>
      </c>
      <c r="J331" s="33"/>
      <c r="K331" s="31">
        <f aca="true" t="shared" si="39" ref="K331:K394">IF(OR(J331=0,E331=0),0,J331/E331)*100</f>
        <v>0</v>
      </c>
      <c r="L331" s="52">
        <f t="shared" si="34"/>
        <v>0</v>
      </c>
      <c r="M331" s="31">
        <f t="shared" si="38"/>
        <v>0</v>
      </c>
      <c r="N331" s="54">
        <f t="shared" si="35"/>
        <v>0</v>
      </c>
    </row>
    <row r="332" spans="1:14" ht="25.5" hidden="1">
      <c r="A332" s="17" t="s">
        <v>1884</v>
      </c>
      <c r="B332" s="6" t="s">
        <v>1885</v>
      </c>
      <c r="C332" s="3"/>
      <c r="D332" s="3"/>
      <c r="E332" s="26">
        <f t="shared" si="33"/>
        <v>0</v>
      </c>
      <c r="F332" s="31">
        <f t="shared" si="37"/>
        <v>0</v>
      </c>
      <c r="G332" s="33"/>
      <c r="H332" s="3"/>
      <c r="I332" s="31">
        <f t="shared" si="36"/>
        <v>0</v>
      </c>
      <c r="J332" s="33"/>
      <c r="K332" s="31">
        <f t="shared" si="39"/>
        <v>0</v>
      </c>
      <c r="L332" s="52">
        <f t="shared" si="34"/>
        <v>0</v>
      </c>
      <c r="M332" s="31">
        <f t="shared" si="38"/>
        <v>0</v>
      </c>
      <c r="N332" s="54">
        <f t="shared" si="35"/>
        <v>0</v>
      </c>
    </row>
    <row r="333" spans="1:14" ht="25.5" hidden="1">
      <c r="A333" s="17" t="s">
        <v>1886</v>
      </c>
      <c r="B333" s="8" t="s">
        <v>1887</v>
      </c>
      <c r="C333" s="3"/>
      <c r="D333" s="3"/>
      <c r="E333" s="26">
        <f aca="true" t="shared" si="40" ref="E333:E396">SUM(C333:D333)</f>
        <v>0</v>
      </c>
      <c r="F333" s="31">
        <f t="shared" si="37"/>
        <v>0</v>
      </c>
      <c r="G333" s="33"/>
      <c r="H333" s="3"/>
      <c r="I333" s="31">
        <f t="shared" si="36"/>
        <v>0</v>
      </c>
      <c r="J333" s="33"/>
      <c r="K333" s="31">
        <f t="shared" si="39"/>
        <v>0</v>
      </c>
      <c r="L333" s="52">
        <f aca="true" t="shared" si="41" ref="L333:L396">SUM(J333++H333)</f>
        <v>0</v>
      </c>
      <c r="M333" s="31">
        <f t="shared" si="38"/>
        <v>0</v>
      </c>
      <c r="N333" s="54">
        <f aca="true" t="shared" si="42" ref="N333:N396">SUM(E333-L333)</f>
        <v>0</v>
      </c>
    </row>
    <row r="334" spans="1:14" ht="12.75" hidden="1">
      <c r="A334" s="17" t="s">
        <v>1607</v>
      </c>
      <c r="B334" s="7" t="s">
        <v>1888</v>
      </c>
      <c r="C334" s="3"/>
      <c r="D334" s="3"/>
      <c r="E334" s="26">
        <f t="shared" si="40"/>
        <v>0</v>
      </c>
      <c r="F334" s="31">
        <f t="shared" si="37"/>
        <v>0</v>
      </c>
      <c r="G334" s="33"/>
      <c r="H334" s="3"/>
      <c r="I334" s="31">
        <f t="shared" si="36"/>
        <v>0</v>
      </c>
      <c r="J334" s="33"/>
      <c r="K334" s="31">
        <f t="shared" si="39"/>
        <v>0</v>
      </c>
      <c r="L334" s="52">
        <f t="shared" si="41"/>
        <v>0</v>
      </c>
      <c r="M334" s="31">
        <f t="shared" si="38"/>
        <v>0</v>
      </c>
      <c r="N334" s="54">
        <f t="shared" si="42"/>
        <v>0</v>
      </c>
    </row>
    <row r="335" spans="1:14" ht="38.25" hidden="1">
      <c r="A335" s="13" t="s">
        <v>1889</v>
      </c>
      <c r="B335" s="5" t="s">
        <v>1890</v>
      </c>
      <c r="C335" s="2">
        <f>SUM(C336:C339)</f>
        <v>0</v>
      </c>
      <c r="D335" s="2">
        <f>SUM(D336:D339)</f>
        <v>0</v>
      </c>
      <c r="E335" s="25">
        <f t="shared" si="40"/>
        <v>0</v>
      </c>
      <c r="F335" s="30">
        <f t="shared" si="37"/>
        <v>0</v>
      </c>
      <c r="G335" s="32">
        <f>SUM(G336:G339)</f>
        <v>0</v>
      </c>
      <c r="H335" s="2">
        <f>SUM(H336:H339)</f>
        <v>0</v>
      </c>
      <c r="I335" s="30">
        <f t="shared" si="36"/>
        <v>0</v>
      </c>
      <c r="J335" s="32">
        <f>SUM(J336:J339)</f>
        <v>0</v>
      </c>
      <c r="K335" s="30">
        <f t="shared" si="39"/>
        <v>0</v>
      </c>
      <c r="L335" s="32">
        <f t="shared" si="41"/>
        <v>0</v>
      </c>
      <c r="M335" s="30">
        <f t="shared" si="38"/>
        <v>0</v>
      </c>
      <c r="N335" s="27">
        <f t="shared" si="42"/>
        <v>0</v>
      </c>
    </row>
    <row r="336" spans="1:14" ht="38.25" hidden="1">
      <c r="A336" s="17" t="s">
        <v>1891</v>
      </c>
      <c r="B336" s="8" t="s">
        <v>1892</v>
      </c>
      <c r="C336" s="3"/>
      <c r="D336" s="3"/>
      <c r="E336" s="26">
        <f t="shared" si="40"/>
        <v>0</v>
      </c>
      <c r="F336" s="31">
        <f t="shared" si="37"/>
        <v>0</v>
      </c>
      <c r="G336" s="33"/>
      <c r="H336" s="3"/>
      <c r="I336" s="31">
        <f t="shared" si="36"/>
        <v>0</v>
      </c>
      <c r="J336" s="33"/>
      <c r="K336" s="31">
        <f t="shared" si="39"/>
        <v>0</v>
      </c>
      <c r="L336" s="52">
        <f t="shared" si="41"/>
        <v>0</v>
      </c>
      <c r="M336" s="31">
        <f t="shared" si="38"/>
        <v>0</v>
      </c>
      <c r="N336" s="54">
        <f t="shared" si="42"/>
        <v>0</v>
      </c>
    </row>
    <row r="337" spans="1:14" ht="25.5" hidden="1">
      <c r="A337" s="17" t="s">
        <v>1893</v>
      </c>
      <c r="B337" s="6" t="s">
        <v>1894</v>
      </c>
      <c r="C337" s="3"/>
      <c r="D337" s="3"/>
      <c r="E337" s="26">
        <f t="shared" si="40"/>
        <v>0</v>
      </c>
      <c r="F337" s="31">
        <f t="shared" si="37"/>
        <v>0</v>
      </c>
      <c r="G337" s="33"/>
      <c r="H337" s="3"/>
      <c r="I337" s="31">
        <f t="shared" si="36"/>
        <v>0</v>
      </c>
      <c r="J337" s="33"/>
      <c r="K337" s="31">
        <f t="shared" si="39"/>
        <v>0</v>
      </c>
      <c r="L337" s="52">
        <f t="shared" si="41"/>
        <v>0</v>
      </c>
      <c r="M337" s="31">
        <f t="shared" si="38"/>
        <v>0</v>
      </c>
      <c r="N337" s="54">
        <f t="shared" si="42"/>
        <v>0</v>
      </c>
    </row>
    <row r="338" spans="1:14" ht="25.5" hidden="1">
      <c r="A338" s="17" t="s">
        <v>1895</v>
      </c>
      <c r="B338" s="6" t="s">
        <v>1896</v>
      </c>
      <c r="C338" s="3"/>
      <c r="D338" s="3"/>
      <c r="E338" s="26">
        <f t="shared" si="40"/>
        <v>0</v>
      </c>
      <c r="F338" s="31">
        <f t="shared" si="37"/>
        <v>0</v>
      </c>
      <c r="G338" s="33"/>
      <c r="H338" s="3"/>
      <c r="I338" s="31">
        <f t="shared" si="36"/>
        <v>0</v>
      </c>
      <c r="J338" s="33"/>
      <c r="K338" s="31">
        <f t="shared" si="39"/>
        <v>0</v>
      </c>
      <c r="L338" s="52">
        <f t="shared" si="41"/>
        <v>0</v>
      </c>
      <c r="M338" s="31">
        <f t="shared" si="38"/>
        <v>0</v>
      </c>
      <c r="N338" s="54">
        <f t="shared" si="42"/>
        <v>0</v>
      </c>
    </row>
    <row r="339" spans="1:14" ht="25.5" hidden="1">
      <c r="A339" s="17" t="s">
        <v>1897</v>
      </c>
      <c r="B339" s="6" t="s">
        <v>1898</v>
      </c>
      <c r="C339" s="3"/>
      <c r="D339" s="3"/>
      <c r="E339" s="26">
        <f t="shared" si="40"/>
        <v>0</v>
      </c>
      <c r="F339" s="31">
        <f t="shared" si="37"/>
        <v>0</v>
      </c>
      <c r="G339" s="33"/>
      <c r="H339" s="3"/>
      <c r="I339" s="31">
        <f t="shared" si="36"/>
        <v>0</v>
      </c>
      <c r="J339" s="33"/>
      <c r="K339" s="31">
        <f t="shared" si="39"/>
        <v>0</v>
      </c>
      <c r="L339" s="52">
        <f t="shared" si="41"/>
        <v>0</v>
      </c>
      <c r="M339" s="31">
        <f t="shared" si="38"/>
        <v>0</v>
      </c>
      <c r="N339" s="54">
        <f t="shared" si="42"/>
        <v>0</v>
      </c>
    </row>
    <row r="340" spans="1:14" ht="25.5" hidden="1">
      <c r="A340" s="13" t="s">
        <v>1899</v>
      </c>
      <c r="B340" s="5" t="s">
        <v>1900</v>
      </c>
      <c r="C340" s="2">
        <f>SUM(C341:C345)</f>
        <v>0</v>
      </c>
      <c r="D340" s="2">
        <f>SUM(D341:D345)</f>
        <v>0</v>
      </c>
      <c r="E340" s="25">
        <f t="shared" si="40"/>
        <v>0</v>
      </c>
      <c r="F340" s="30">
        <f t="shared" si="37"/>
        <v>0</v>
      </c>
      <c r="G340" s="32">
        <f>SUM(G341:G345)</f>
        <v>0</v>
      </c>
      <c r="H340" s="2">
        <f>SUM(H341:H345)</f>
        <v>0</v>
      </c>
      <c r="I340" s="30">
        <f t="shared" si="36"/>
        <v>0</v>
      </c>
      <c r="J340" s="32">
        <f>SUM(J341:J345)</f>
        <v>0</v>
      </c>
      <c r="K340" s="30">
        <f t="shared" si="39"/>
        <v>0</v>
      </c>
      <c r="L340" s="32">
        <f t="shared" si="41"/>
        <v>0</v>
      </c>
      <c r="M340" s="30">
        <f t="shared" si="38"/>
        <v>0</v>
      </c>
      <c r="N340" s="27">
        <f t="shared" si="42"/>
        <v>0</v>
      </c>
    </row>
    <row r="341" spans="1:14" ht="38.25" hidden="1">
      <c r="A341" s="17" t="s">
        <v>1901</v>
      </c>
      <c r="B341" s="6" t="s">
        <v>1902</v>
      </c>
      <c r="C341" s="3"/>
      <c r="D341" s="3"/>
      <c r="E341" s="26">
        <f t="shared" si="40"/>
        <v>0</v>
      </c>
      <c r="F341" s="31">
        <f t="shared" si="37"/>
        <v>0</v>
      </c>
      <c r="G341" s="33"/>
      <c r="H341" s="3"/>
      <c r="I341" s="31">
        <f t="shared" si="36"/>
        <v>0</v>
      </c>
      <c r="J341" s="33"/>
      <c r="K341" s="31">
        <f t="shared" si="39"/>
        <v>0</v>
      </c>
      <c r="L341" s="52">
        <f t="shared" si="41"/>
        <v>0</v>
      </c>
      <c r="M341" s="31">
        <f t="shared" si="38"/>
        <v>0</v>
      </c>
      <c r="N341" s="54">
        <f t="shared" si="42"/>
        <v>0</v>
      </c>
    </row>
    <row r="342" spans="1:14" ht="12.75" hidden="1">
      <c r="A342" s="17" t="s">
        <v>1903</v>
      </c>
      <c r="B342" s="6" t="s">
        <v>1904</v>
      </c>
      <c r="C342" s="3"/>
      <c r="D342" s="3"/>
      <c r="E342" s="26">
        <f t="shared" si="40"/>
        <v>0</v>
      </c>
      <c r="F342" s="31">
        <f t="shared" si="37"/>
        <v>0</v>
      </c>
      <c r="G342" s="33"/>
      <c r="H342" s="3"/>
      <c r="I342" s="31">
        <f t="shared" si="36"/>
        <v>0</v>
      </c>
      <c r="J342" s="33"/>
      <c r="K342" s="31">
        <f t="shared" si="39"/>
        <v>0</v>
      </c>
      <c r="L342" s="52">
        <f t="shared" si="41"/>
        <v>0</v>
      </c>
      <c r="M342" s="31">
        <f t="shared" si="38"/>
        <v>0</v>
      </c>
      <c r="N342" s="54">
        <f t="shared" si="42"/>
        <v>0</v>
      </c>
    </row>
    <row r="343" spans="1:14" ht="25.5" hidden="1">
      <c r="A343" s="17" t="s">
        <v>1905</v>
      </c>
      <c r="B343" s="6" t="s">
        <v>1906</v>
      </c>
      <c r="C343" s="3"/>
      <c r="D343" s="3"/>
      <c r="E343" s="26">
        <f t="shared" si="40"/>
        <v>0</v>
      </c>
      <c r="F343" s="31">
        <f t="shared" si="37"/>
        <v>0</v>
      </c>
      <c r="G343" s="33"/>
      <c r="H343" s="3"/>
      <c r="I343" s="31">
        <f t="shared" si="36"/>
        <v>0</v>
      </c>
      <c r="J343" s="33"/>
      <c r="K343" s="31">
        <f t="shared" si="39"/>
        <v>0</v>
      </c>
      <c r="L343" s="52">
        <f t="shared" si="41"/>
        <v>0</v>
      </c>
      <c r="M343" s="31">
        <f t="shared" si="38"/>
        <v>0</v>
      </c>
      <c r="N343" s="54">
        <f t="shared" si="42"/>
        <v>0</v>
      </c>
    </row>
    <row r="344" spans="1:14" ht="38.25" hidden="1">
      <c r="A344" s="17" t="s">
        <v>1907</v>
      </c>
      <c r="B344" s="8" t="s">
        <v>1908</v>
      </c>
      <c r="C344" s="3"/>
      <c r="D344" s="3"/>
      <c r="E344" s="26">
        <f t="shared" si="40"/>
        <v>0</v>
      </c>
      <c r="F344" s="31">
        <f t="shared" si="37"/>
        <v>0</v>
      </c>
      <c r="G344" s="33"/>
      <c r="H344" s="3"/>
      <c r="I344" s="31">
        <f t="shared" si="36"/>
        <v>0</v>
      </c>
      <c r="J344" s="33"/>
      <c r="K344" s="31">
        <f t="shared" si="39"/>
        <v>0</v>
      </c>
      <c r="L344" s="52">
        <f t="shared" si="41"/>
        <v>0</v>
      </c>
      <c r="M344" s="31">
        <f t="shared" si="38"/>
        <v>0</v>
      </c>
      <c r="N344" s="54">
        <f t="shared" si="42"/>
        <v>0</v>
      </c>
    </row>
    <row r="345" spans="1:14" ht="25.5" hidden="1">
      <c r="A345" s="17" t="s">
        <v>1909</v>
      </c>
      <c r="B345" s="6" t="s">
        <v>1910</v>
      </c>
      <c r="C345" s="3"/>
      <c r="D345" s="3"/>
      <c r="E345" s="26">
        <f t="shared" si="40"/>
        <v>0</v>
      </c>
      <c r="F345" s="31">
        <f t="shared" si="37"/>
        <v>0</v>
      </c>
      <c r="G345" s="33"/>
      <c r="H345" s="3"/>
      <c r="I345" s="31">
        <f t="shared" si="36"/>
        <v>0</v>
      </c>
      <c r="J345" s="33"/>
      <c r="K345" s="31">
        <f t="shared" si="39"/>
        <v>0</v>
      </c>
      <c r="L345" s="52">
        <f t="shared" si="41"/>
        <v>0</v>
      </c>
      <c r="M345" s="31">
        <f t="shared" si="38"/>
        <v>0</v>
      </c>
      <c r="N345" s="54">
        <f t="shared" si="42"/>
        <v>0</v>
      </c>
    </row>
    <row r="346" spans="1:14" ht="12.75" hidden="1">
      <c r="A346" s="13" t="s">
        <v>1911</v>
      </c>
      <c r="B346" s="5" t="s">
        <v>1912</v>
      </c>
      <c r="C346" s="2">
        <f>SUM(C347+C352+C354+C357)</f>
        <v>0</v>
      </c>
      <c r="D346" s="2">
        <f>SUM(D347+D352+D354+D357)</f>
        <v>0</v>
      </c>
      <c r="E346" s="25">
        <f t="shared" si="40"/>
        <v>0</v>
      </c>
      <c r="F346" s="30">
        <f t="shared" si="37"/>
        <v>0</v>
      </c>
      <c r="G346" s="32">
        <f>SUM(G347+G352+G354+G357)</f>
        <v>0</v>
      </c>
      <c r="H346" s="2">
        <f>SUM(H347+H352+H354+H357)</f>
        <v>0</v>
      </c>
      <c r="I346" s="30">
        <f aca="true" t="shared" si="43" ref="I346:I409">IF(OR(H346=0,E346=0),0,H346/E346)*100</f>
        <v>0</v>
      </c>
      <c r="J346" s="32">
        <f>SUM(J347+J352+J354+J357)</f>
        <v>0</v>
      </c>
      <c r="K346" s="30">
        <f t="shared" si="39"/>
        <v>0</v>
      </c>
      <c r="L346" s="32">
        <f t="shared" si="41"/>
        <v>0</v>
      </c>
      <c r="M346" s="30">
        <f t="shared" si="38"/>
        <v>0</v>
      </c>
      <c r="N346" s="27">
        <f t="shared" si="42"/>
        <v>0</v>
      </c>
    </row>
    <row r="347" spans="1:14" ht="25.5" hidden="1">
      <c r="A347" s="13" t="s">
        <v>1913</v>
      </c>
      <c r="B347" s="5" t="s">
        <v>1914</v>
      </c>
      <c r="C347" s="2">
        <f>SUM(C348:C351)</f>
        <v>0</v>
      </c>
      <c r="D347" s="2">
        <f>SUM(D348:D351)</f>
        <v>0</v>
      </c>
      <c r="E347" s="25">
        <f t="shared" si="40"/>
        <v>0</v>
      </c>
      <c r="F347" s="30">
        <f t="shared" si="37"/>
        <v>0</v>
      </c>
      <c r="G347" s="32">
        <f>SUM(G348:G351)</f>
        <v>0</v>
      </c>
      <c r="H347" s="2">
        <f>SUM(H348:H351)</f>
        <v>0</v>
      </c>
      <c r="I347" s="30">
        <f t="shared" si="43"/>
        <v>0</v>
      </c>
      <c r="J347" s="32">
        <f>SUM(J348:J351)</f>
        <v>0</v>
      </c>
      <c r="K347" s="30">
        <f t="shared" si="39"/>
        <v>0</v>
      </c>
      <c r="L347" s="32">
        <f t="shared" si="41"/>
        <v>0</v>
      </c>
      <c r="M347" s="30">
        <f t="shared" si="38"/>
        <v>0</v>
      </c>
      <c r="N347" s="27">
        <f t="shared" si="42"/>
        <v>0</v>
      </c>
    </row>
    <row r="348" spans="1:14" ht="25.5" hidden="1">
      <c r="A348" s="17" t="s">
        <v>1915</v>
      </c>
      <c r="B348" s="8" t="s">
        <v>1916</v>
      </c>
      <c r="C348" s="3"/>
      <c r="D348" s="3"/>
      <c r="E348" s="26">
        <f t="shared" si="40"/>
        <v>0</v>
      </c>
      <c r="F348" s="31">
        <f t="shared" si="37"/>
        <v>0</v>
      </c>
      <c r="G348" s="33"/>
      <c r="H348" s="3"/>
      <c r="I348" s="31">
        <f t="shared" si="43"/>
        <v>0</v>
      </c>
      <c r="J348" s="33"/>
      <c r="K348" s="31">
        <f t="shared" si="39"/>
        <v>0</v>
      </c>
      <c r="L348" s="52">
        <f t="shared" si="41"/>
        <v>0</v>
      </c>
      <c r="M348" s="31">
        <f t="shared" si="38"/>
        <v>0</v>
      </c>
      <c r="N348" s="54">
        <f t="shared" si="42"/>
        <v>0</v>
      </c>
    </row>
    <row r="349" spans="1:14" ht="25.5" hidden="1">
      <c r="A349" s="17" t="s">
        <v>1917</v>
      </c>
      <c r="B349" s="8" t="s">
        <v>1918</v>
      </c>
      <c r="C349" s="3"/>
      <c r="D349" s="3"/>
      <c r="E349" s="26">
        <f t="shared" si="40"/>
        <v>0</v>
      </c>
      <c r="F349" s="31">
        <f t="shared" si="37"/>
        <v>0</v>
      </c>
      <c r="G349" s="33"/>
      <c r="H349" s="3"/>
      <c r="I349" s="31">
        <f t="shared" si="43"/>
        <v>0</v>
      </c>
      <c r="J349" s="33"/>
      <c r="K349" s="31">
        <f t="shared" si="39"/>
        <v>0</v>
      </c>
      <c r="L349" s="52">
        <f t="shared" si="41"/>
        <v>0</v>
      </c>
      <c r="M349" s="31">
        <f t="shared" si="38"/>
        <v>0</v>
      </c>
      <c r="N349" s="54">
        <f t="shared" si="42"/>
        <v>0</v>
      </c>
    </row>
    <row r="350" spans="1:14" ht="25.5" hidden="1">
      <c r="A350" s="17" t="s">
        <v>1919</v>
      </c>
      <c r="B350" s="8" t="s">
        <v>1920</v>
      </c>
      <c r="C350" s="3"/>
      <c r="D350" s="3"/>
      <c r="E350" s="26">
        <f t="shared" si="40"/>
        <v>0</v>
      </c>
      <c r="F350" s="31">
        <f t="shared" si="37"/>
        <v>0</v>
      </c>
      <c r="G350" s="33"/>
      <c r="H350" s="3"/>
      <c r="I350" s="31">
        <f t="shared" si="43"/>
        <v>0</v>
      </c>
      <c r="J350" s="33"/>
      <c r="K350" s="31">
        <f t="shared" si="39"/>
        <v>0</v>
      </c>
      <c r="L350" s="52">
        <f t="shared" si="41"/>
        <v>0</v>
      </c>
      <c r="M350" s="31">
        <f t="shared" si="38"/>
        <v>0</v>
      </c>
      <c r="N350" s="54">
        <f t="shared" si="42"/>
        <v>0</v>
      </c>
    </row>
    <row r="351" spans="1:14" ht="25.5" hidden="1">
      <c r="A351" s="17" t="s">
        <v>1921</v>
      </c>
      <c r="B351" s="8" t="s">
        <v>1922</v>
      </c>
      <c r="C351" s="3"/>
      <c r="D351" s="3"/>
      <c r="E351" s="26">
        <f t="shared" si="40"/>
        <v>0</v>
      </c>
      <c r="F351" s="31">
        <f t="shared" si="37"/>
        <v>0</v>
      </c>
      <c r="G351" s="33"/>
      <c r="H351" s="3"/>
      <c r="I351" s="31">
        <f t="shared" si="43"/>
        <v>0</v>
      </c>
      <c r="J351" s="33"/>
      <c r="K351" s="31">
        <f t="shared" si="39"/>
        <v>0</v>
      </c>
      <c r="L351" s="52">
        <f t="shared" si="41"/>
        <v>0</v>
      </c>
      <c r="M351" s="31">
        <f t="shared" si="38"/>
        <v>0</v>
      </c>
      <c r="N351" s="54">
        <f t="shared" si="42"/>
        <v>0</v>
      </c>
    </row>
    <row r="352" spans="1:14" ht="12.75" hidden="1">
      <c r="A352" s="13" t="s">
        <v>1923</v>
      </c>
      <c r="B352" s="5" t="s">
        <v>1924</v>
      </c>
      <c r="C352" s="2">
        <f>SUM(C353)</f>
        <v>0</v>
      </c>
      <c r="D352" s="2">
        <f>SUM(D353)</f>
        <v>0</v>
      </c>
      <c r="E352" s="25">
        <f t="shared" si="40"/>
        <v>0</v>
      </c>
      <c r="F352" s="30">
        <f t="shared" si="37"/>
        <v>0</v>
      </c>
      <c r="G352" s="32">
        <f>SUM(G353)</f>
        <v>0</v>
      </c>
      <c r="H352" s="2">
        <f>SUM(H353)</f>
        <v>0</v>
      </c>
      <c r="I352" s="30">
        <f t="shared" si="43"/>
        <v>0</v>
      </c>
      <c r="J352" s="32">
        <f>SUM(J353)</f>
        <v>0</v>
      </c>
      <c r="K352" s="30">
        <f t="shared" si="39"/>
        <v>0</v>
      </c>
      <c r="L352" s="32">
        <f t="shared" si="41"/>
        <v>0</v>
      </c>
      <c r="M352" s="30">
        <f t="shared" si="38"/>
        <v>0</v>
      </c>
      <c r="N352" s="27">
        <f t="shared" si="42"/>
        <v>0</v>
      </c>
    </row>
    <row r="353" spans="1:14" ht="25.5" hidden="1">
      <c r="A353" s="17" t="s">
        <v>1925</v>
      </c>
      <c r="B353" s="10" t="s">
        <v>1926</v>
      </c>
      <c r="C353" s="3"/>
      <c r="D353" s="3"/>
      <c r="E353" s="26">
        <f t="shared" si="40"/>
        <v>0</v>
      </c>
      <c r="F353" s="31">
        <f t="shared" si="37"/>
        <v>0</v>
      </c>
      <c r="G353" s="33"/>
      <c r="H353" s="3"/>
      <c r="I353" s="31">
        <f t="shared" si="43"/>
        <v>0</v>
      </c>
      <c r="J353" s="33"/>
      <c r="K353" s="31">
        <f t="shared" si="39"/>
        <v>0</v>
      </c>
      <c r="L353" s="52">
        <f t="shared" si="41"/>
        <v>0</v>
      </c>
      <c r="M353" s="31">
        <f t="shared" si="38"/>
        <v>0</v>
      </c>
      <c r="N353" s="54">
        <f t="shared" si="42"/>
        <v>0</v>
      </c>
    </row>
    <row r="354" spans="1:14" ht="25.5" hidden="1">
      <c r="A354" s="13" t="s">
        <v>1927</v>
      </c>
      <c r="B354" s="5" t="s">
        <v>1928</v>
      </c>
      <c r="C354" s="2">
        <f>SUM(C355:C356)</f>
        <v>0</v>
      </c>
      <c r="D354" s="2">
        <f>SUM(D355:D356)</f>
        <v>0</v>
      </c>
      <c r="E354" s="25">
        <f t="shared" si="40"/>
        <v>0</v>
      </c>
      <c r="F354" s="30">
        <f t="shared" si="37"/>
        <v>0</v>
      </c>
      <c r="G354" s="32">
        <f>SUM(G355:G356)</f>
        <v>0</v>
      </c>
      <c r="H354" s="2">
        <f>SUM(H355:H356)</f>
        <v>0</v>
      </c>
      <c r="I354" s="30">
        <f t="shared" si="43"/>
        <v>0</v>
      </c>
      <c r="J354" s="32">
        <f>SUM(J355:J356)</f>
        <v>0</v>
      </c>
      <c r="K354" s="30">
        <f t="shared" si="39"/>
        <v>0</v>
      </c>
      <c r="L354" s="32">
        <f t="shared" si="41"/>
        <v>0</v>
      </c>
      <c r="M354" s="30">
        <f t="shared" si="38"/>
        <v>0</v>
      </c>
      <c r="N354" s="27">
        <f t="shared" si="42"/>
        <v>0</v>
      </c>
    </row>
    <row r="355" spans="1:14" ht="25.5" hidden="1">
      <c r="A355" s="17" t="s">
        <v>1929</v>
      </c>
      <c r="B355" s="8" t="s">
        <v>1930</v>
      </c>
      <c r="C355" s="3"/>
      <c r="D355" s="3"/>
      <c r="E355" s="26">
        <f t="shared" si="40"/>
        <v>0</v>
      </c>
      <c r="F355" s="31">
        <f t="shared" si="37"/>
        <v>0</v>
      </c>
      <c r="G355" s="33"/>
      <c r="H355" s="3"/>
      <c r="I355" s="31">
        <f t="shared" si="43"/>
        <v>0</v>
      </c>
      <c r="J355" s="33"/>
      <c r="K355" s="31">
        <f t="shared" si="39"/>
        <v>0</v>
      </c>
      <c r="L355" s="52">
        <f t="shared" si="41"/>
        <v>0</v>
      </c>
      <c r="M355" s="31">
        <f t="shared" si="38"/>
        <v>0</v>
      </c>
      <c r="N355" s="54">
        <f t="shared" si="42"/>
        <v>0</v>
      </c>
    </row>
    <row r="356" spans="1:14" ht="25.5" hidden="1">
      <c r="A356" s="17" t="s">
        <v>1931</v>
      </c>
      <c r="B356" s="8" t="s">
        <v>1932</v>
      </c>
      <c r="C356" s="3"/>
      <c r="D356" s="3"/>
      <c r="E356" s="26">
        <f t="shared" si="40"/>
        <v>0</v>
      </c>
      <c r="F356" s="31">
        <f t="shared" si="37"/>
        <v>0</v>
      </c>
      <c r="G356" s="33"/>
      <c r="H356" s="3"/>
      <c r="I356" s="31">
        <f t="shared" si="43"/>
        <v>0</v>
      </c>
      <c r="J356" s="33"/>
      <c r="K356" s="31">
        <f t="shared" si="39"/>
        <v>0</v>
      </c>
      <c r="L356" s="52">
        <f t="shared" si="41"/>
        <v>0</v>
      </c>
      <c r="M356" s="31">
        <f t="shared" si="38"/>
        <v>0</v>
      </c>
      <c r="N356" s="54">
        <f t="shared" si="42"/>
        <v>0</v>
      </c>
    </row>
    <row r="357" spans="1:14" ht="25.5" hidden="1">
      <c r="A357" s="13" t="s">
        <v>1933</v>
      </c>
      <c r="B357" s="5" t="s">
        <v>1934</v>
      </c>
      <c r="C357" s="2">
        <f>SUM(C358:C367)</f>
        <v>0</v>
      </c>
      <c r="D357" s="2">
        <f>SUM(D358:D367)</f>
        <v>0</v>
      </c>
      <c r="E357" s="25">
        <f t="shared" si="40"/>
        <v>0</v>
      </c>
      <c r="F357" s="30">
        <f t="shared" si="37"/>
        <v>0</v>
      </c>
      <c r="G357" s="32">
        <f>SUM(G358:G367)</f>
        <v>0</v>
      </c>
      <c r="H357" s="2">
        <f>SUM(H358:H367)</f>
        <v>0</v>
      </c>
      <c r="I357" s="30">
        <f t="shared" si="43"/>
        <v>0</v>
      </c>
      <c r="J357" s="32">
        <f>SUM(J358:J367)</f>
        <v>0</v>
      </c>
      <c r="K357" s="30">
        <f t="shared" si="39"/>
        <v>0</v>
      </c>
      <c r="L357" s="32">
        <f t="shared" si="41"/>
        <v>0</v>
      </c>
      <c r="M357" s="30">
        <f t="shared" si="38"/>
        <v>0</v>
      </c>
      <c r="N357" s="27">
        <f t="shared" si="42"/>
        <v>0</v>
      </c>
    </row>
    <row r="358" spans="1:14" ht="12.75" hidden="1">
      <c r="A358" s="17" t="s">
        <v>1608</v>
      </c>
      <c r="B358" s="7" t="s">
        <v>1935</v>
      </c>
      <c r="C358" s="3"/>
      <c r="D358" s="3"/>
      <c r="E358" s="26">
        <f t="shared" si="40"/>
        <v>0</v>
      </c>
      <c r="F358" s="31">
        <f t="shared" si="37"/>
        <v>0</v>
      </c>
      <c r="G358" s="33"/>
      <c r="H358" s="3"/>
      <c r="I358" s="31">
        <f t="shared" si="43"/>
        <v>0</v>
      </c>
      <c r="J358" s="33"/>
      <c r="K358" s="31">
        <f t="shared" si="39"/>
        <v>0</v>
      </c>
      <c r="L358" s="52">
        <f t="shared" si="41"/>
        <v>0</v>
      </c>
      <c r="M358" s="31">
        <f t="shared" si="38"/>
        <v>0</v>
      </c>
      <c r="N358" s="54">
        <f t="shared" si="42"/>
        <v>0</v>
      </c>
    </row>
    <row r="359" spans="1:14" ht="12.75" hidden="1">
      <c r="A359" s="17" t="s">
        <v>1936</v>
      </c>
      <c r="B359" s="11" t="s">
        <v>1937</v>
      </c>
      <c r="C359" s="3"/>
      <c r="D359" s="3"/>
      <c r="E359" s="26">
        <f t="shared" si="40"/>
        <v>0</v>
      </c>
      <c r="F359" s="31">
        <f t="shared" si="37"/>
        <v>0</v>
      </c>
      <c r="G359" s="33"/>
      <c r="H359" s="3"/>
      <c r="I359" s="31">
        <f t="shared" si="43"/>
        <v>0</v>
      </c>
      <c r="J359" s="33"/>
      <c r="K359" s="31">
        <f t="shared" si="39"/>
        <v>0</v>
      </c>
      <c r="L359" s="52">
        <f t="shared" si="41"/>
        <v>0</v>
      </c>
      <c r="M359" s="31">
        <f t="shared" si="38"/>
        <v>0</v>
      </c>
      <c r="N359" s="54">
        <f t="shared" si="42"/>
        <v>0</v>
      </c>
    </row>
    <row r="360" spans="1:14" ht="12.75" hidden="1">
      <c r="A360" s="17" t="s">
        <v>1938</v>
      </c>
      <c r="B360" s="11" t="s">
        <v>1939</v>
      </c>
      <c r="C360" s="3"/>
      <c r="D360" s="3"/>
      <c r="E360" s="26">
        <f t="shared" si="40"/>
        <v>0</v>
      </c>
      <c r="F360" s="31">
        <f t="shared" si="37"/>
        <v>0</v>
      </c>
      <c r="G360" s="33"/>
      <c r="H360" s="3"/>
      <c r="I360" s="31">
        <f t="shared" si="43"/>
        <v>0</v>
      </c>
      <c r="J360" s="33"/>
      <c r="K360" s="31">
        <f t="shared" si="39"/>
        <v>0</v>
      </c>
      <c r="L360" s="52">
        <f t="shared" si="41"/>
        <v>0</v>
      </c>
      <c r="M360" s="31">
        <f t="shared" si="38"/>
        <v>0</v>
      </c>
      <c r="N360" s="54">
        <f t="shared" si="42"/>
        <v>0</v>
      </c>
    </row>
    <row r="361" spans="1:14" ht="12.75" hidden="1">
      <c r="A361" s="17" t="s">
        <v>895</v>
      </c>
      <c r="B361" s="8" t="s">
        <v>896</v>
      </c>
      <c r="C361" s="3"/>
      <c r="D361" s="3"/>
      <c r="E361" s="26">
        <f t="shared" si="40"/>
        <v>0</v>
      </c>
      <c r="F361" s="31">
        <f t="shared" si="37"/>
        <v>0</v>
      </c>
      <c r="G361" s="33"/>
      <c r="H361" s="3"/>
      <c r="I361" s="31">
        <f t="shared" si="43"/>
        <v>0</v>
      </c>
      <c r="J361" s="33"/>
      <c r="K361" s="31">
        <f t="shared" si="39"/>
        <v>0</v>
      </c>
      <c r="L361" s="52">
        <f t="shared" si="41"/>
        <v>0</v>
      </c>
      <c r="M361" s="31">
        <f t="shared" si="38"/>
        <v>0</v>
      </c>
      <c r="N361" s="54">
        <f t="shared" si="42"/>
        <v>0</v>
      </c>
    </row>
    <row r="362" spans="1:14" ht="12.75" hidden="1">
      <c r="A362" s="17" t="s">
        <v>897</v>
      </c>
      <c r="B362" s="10" t="s">
        <v>898</v>
      </c>
      <c r="C362" s="3"/>
      <c r="D362" s="3"/>
      <c r="E362" s="26">
        <f t="shared" si="40"/>
        <v>0</v>
      </c>
      <c r="F362" s="31">
        <f t="shared" si="37"/>
        <v>0</v>
      </c>
      <c r="G362" s="33"/>
      <c r="H362" s="3"/>
      <c r="I362" s="31">
        <f t="shared" si="43"/>
        <v>0</v>
      </c>
      <c r="J362" s="33"/>
      <c r="K362" s="31">
        <f t="shared" si="39"/>
        <v>0</v>
      </c>
      <c r="L362" s="52">
        <f t="shared" si="41"/>
        <v>0</v>
      </c>
      <c r="M362" s="31">
        <f t="shared" si="38"/>
        <v>0</v>
      </c>
      <c r="N362" s="54">
        <f t="shared" si="42"/>
        <v>0</v>
      </c>
    </row>
    <row r="363" spans="1:14" ht="25.5" hidden="1">
      <c r="A363" s="17" t="s">
        <v>899</v>
      </c>
      <c r="B363" s="10" t="s">
        <v>900</v>
      </c>
      <c r="C363" s="3"/>
      <c r="D363" s="3"/>
      <c r="E363" s="26">
        <f t="shared" si="40"/>
        <v>0</v>
      </c>
      <c r="F363" s="31">
        <f t="shared" si="37"/>
        <v>0</v>
      </c>
      <c r="G363" s="33"/>
      <c r="H363" s="3"/>
      <c r="I363" s="31">
        <f t="shared" si="43"/>
        <v>0</v>
      </c>
      <c r="J363" s="33"/>
      <c r="K363" s="31">
        <f t="shared" si="39"/>
        <v>0</v>
      </c>
      <c r="L363" s="52">
        <f t="shared" si="41"/>
        <v>0</v>
      </c>
      <c r="M363" s="31">
        <f t="shared" si="38"/>
        <v>0</v>
      </c>
      <c r="N363" s="54">
        <f t="shared" si="42"/>
        <v>0</v>
      </c>
    </row>
    <row r="364" spans="1:14" ht="25.5" hidden="1">
      <c r="A364" s="17" t="s">
        <v>901</v>
      </c>
      <c r="B364" s="8" t="s">
        <v>902</v>
      </c>
      <c r="C364" s="3"/>
      <c r="D364" s="3"/>
      <c r="E364" s="26">
        <f t="shared" si="40"/>
        <v>0</v>
      </c>
      <c r="F364" s="31">
        <f t="shared" si="37"/>
        <v>0</v>
      </c>
      <c r="G364" s="33"/>
      <c r="H364" s="3"/>
      <c r="I364" s="31">
        <f t="shared" si="43"/>
        <v>0</v>
      </c>
      <c r="J364" s="33"/>
      <c r="K364" s="31">
        <f t="shared" si="39"/>
        <v>0</v>
      </c>
      <c r="L364" s="52">
        <f t="shared" si="41"/>
        <v>0</v>
      </c>
      <c r="M364" s="31">
        <f t="shared" si="38"/>
        <v>0</v>
      </c>
      <c r="N364" s="54">
        <f t="shared" si="42"/>
        <v>0</v>
      </c>
    </row>
    <row r="365" spans="1:14" ht="25.5" hidden="1">
      <c r="A365" s="17" t="s">
        <v>903</v>
      </c>
      <c r="B365" s="8" t="s">
        <v>904</v>
      </c>
      <c r="C365" s="3"/>
      <c r="D365" s="3"/>
      <c r="E365" s="26">
        <f t="shared" si="40"/>
        <v>0</v>
      </c>
      <c r="F365" s="31">
        <f t="shared" si="37"/>
        <v>0</v>
      </c>
      <c r="G365" s="33"/>
      <c r="H365" s="3"/>
      <c r="I365" s="31">
        <f t="shared" si="43"/>
        <v>0</v>
      </c>
      <c r="J365" s="33"/>
      <c r="K365" s="31">
        <f t="shared" si="39"/>
        <v>0</v>
      </c>
      <c r="L365" s="52">
        <f t="shared" si="41"/>
        <v>0</v>
      </c>
      <c r="M365" s="31">
        <f t="shared" si="38"/>
        <v>0</v>
      </c>
      <c r="N365" s="54">
        <f t="shared" si="42"/>
        <v>0</v>
      </c>
    </row>
    <row r="366" spans="1:14" ht="25.5" hidden="1">
      <c r="A366" s="17" t="s">
        <v>905</v>
      </c>
      <c r="B366" s="10" t="s">
        <v>906</v>
      </c>
      <c r="C366" s="3"/>
      <c r="D366" s="3"/>
      <c r="E366" s="26">
        <f t="shared" si="40"/>
        <v>0</v>
      </c>
      <c r="F366" s="31">
        <f t="shared" si="37"/>
        <v>0</v>
      </c>
      <c r="G366" s="33"/>
      <c r="H366" s="3"/>
      <c r="I366" s="31">
        <f t="shared" si="43"/>
        <v>0</v>
      </c>
      <c r="J366" s="33"/>
      <c r="K366" s="31">
        <f t="shared" si="39"/>
        <v>0</v>
      </c>
      <c r="L366" s="52">
        <f t="shared" si="41"/>
        <v>0</v>
      </c>
      <c r="M366" s="31">
        <f t="shared" si="38"/>
        <v>0</v>
      </c>
      <c r="N366" s="54">
        <f t="shared" si="42"/>
        <v>0</v>
      </c>
    </row>
    <row r="367" spans="1:14" ht="25.5" hidden="1">
      <c r="A367" s="17" t="s">
        <v>907</v>
      </c>
      <c r="B367" s="6" t="s">
        <v>908</v>
      </c>
      <c r="C367" s="3"/>
      <c r="D367" s="3"/>
      <c r="E367" s="26">
        <f t="shared" si="40"/>
        <v>0</v>
      </c>
      <c r="F367" s="31">
        <f t="shared" si="37"/>
        <v>0</v>
      </c>
      <c r="G367" s="33"/>
      <c r="H367" s="3"/>
      <c r="I367" s="31">
        <f t="shared" si="43"/>
        <v>0</v>
      </c>
      <c r="J367" s="33"/>
      <c r="K367" s="31">
        <f t="shared" si="39"/>
        <v>0</v>
      </c>
      <c r="L367" s="52">
        <f t="shared" si="41"/>
        <v>0</v>
      </c>
      <c r="M367" s="31">
        <f t="shared" si="38"/>
        <v>0</v>
      </c>
      <c r="N367" s="54">
        <f t="shared" si="42"/>
        <v>0</v>
      </c>
    </row>
    <row r="368" spans="1:14" ht="12.75" hidden="1">
      <c r="A368" s="13" t="s">
        <v>909</v>
      </c>
      <c r="B368" s="5" t="s">
        <v>910</v>
      </c>
      <c r="C368" s="2">
        <f>SUM(C369+C373+C384)</f>
        <v>0</v>
      </c>
      <c r="D368" s="2">
        <f>SUM(D369+D373+D384)</f>
        <v>0</v>
      </c>
      <c r="E368" s="25">
        <f t="shared" si="40"/>
        <v>0</v>
      </c>
      <c r="F368" s="30">
        <f t="shared" si="37"/>
        <v>0</v>
      </c>
      <c r="G368" s="32">
        <f>SUM(G369+G373+G384)</f>
        <v>0</v>
      </c>
      <c r="H368" s="2">
        <f>SUM(H369+H373+H384)</f>
        <v>0</v>
      </c>
      <c r="I368" s="30">
        <f t="shared" si="43"/>
        <v>0</v>
      </c>
      <c r="J368" s="32">
        <f>SUM(J369+J373+J384)</f>
        <v>0</v>
      </c>
      <c r="K368" s="30">
        <f t="shared" si="39"/>
        <v>0</v>
      </c>
      <c r="L368" s="32">
        <f t="shared" si="41"/>
        <v>0</v>
      </c>
      <c r="M368" s="30">
        <f t="shared" si="38"/>
        <v>0</v>
      </c>
      <c r="N368" s="27">
        <f t="shared" si="42"/>
        <v>0</v>
      </c>
    </row>
    <row r="369" spans="1:14" ht="25.5" hidden="1">
      <c r="A369" s="13" t="s">
        <v>911</v>
      </c>
      <c r="B369" s="5" t="s">
        <v>912</v>
      </c>
      <c r="C369" s="2">
        <f>SUM(C370:C372)</f>
        <v>0</v>
      </c>
      <c r="D369" s="2">
        <f>SUM(D370:D372)</f>
        <v>0</v>
      </c>
      <c r="E369" s="25">
        <f t="shared" si="40"/>
        <v>0</v>
      </c>
      <c r="F369" s="30">
        <f t="shared" si="37"/>
        <v>0</v>
      </c>
      <c r="G369" s="32">
        <f>SUM(G370:G372)</f>
        <v>0</v>
      </c>
      <c r="H369" s="2">
        <f>SUM(H370:H372)</f>
        <v>0</v>
      </c>
      <c r="I369" s="30">
        <f t="shared" si="43"/>
        <v>0</v>
      </c>
      <c r="J369" s="32">
        <f>SUM(J370:J372)</f>
        <v>0</v>
      </c>
      <c r="K369" s="30">
        <f t="shared" si="39"/>
        <v>0</v>
      </c>
      <c r="L369" s="32">
        <f t="shared" si="41"/>
        <v>0</v>
      </c>
      <c r="M369" s="30">
        <f t="shared" si="38"/>
        <v>0</v>
      </c>
      <c r="N369" s="27">
        <f t="shared" si="42"/>
        <v>0</v>
      </c>
    </row>
    <row r="370" spans="1:14" ht="12.75" hidden="1">
      <c r="A370" s="17" t="s">
        <v>913</v>
      </c>
      <c r="B370" s="6" t="s">
        <v>914</v>
      </c>
      <c r="C370" s="3"/>
      <c r="D370" s="3"/>
      <c r="E370" s="26">
        <f t="shared" si="40"/>
        <v>0</v>
      </c>
      <c r="F370" s="31">
        <f t="shared" si="37"/>
        <v>0</v>
      </c>
      <c r="G370" s="33"/>
      <c r="H370" s="3"/>
      <c r="I370" s="31">
        <f t="shared" si="43"/>
        <v>0</v>
      </c>
      <c r="J370" s="33"/>
      <c r="K370" s="31">
        <f t="shared" si="39"/>
        <v>0</v>
      </c>
      <c r="L370" s="52">
        <f t="shared" si="41"/>
        <v>0</v>
      </c>
      <c r="M370" s="31">
        <f t="shared" si="38"/>
        <v>0</v>
      </c>
      <c r="N370" s="54">
        <f t="shared" si="42"/>
        <v>0</v>
      </c>
    </row>
    <row r="371" spans="1:14" ht="12.75" hidden="1">
      <c r="A371" s="17" t="s">
        <v>915</v>
      </c>
      <c r="B371" s="6" t="s">
        <v>916</v>
      </c>
      <c r="C371" s="3"/>
      <c r="D371" s="3"/>
      <c r="E371" s="26">
        <f t="shared" si="40"/>
        <v>0</v>
      </c>
      <c r="F371" s="31">
        <f t="shared" si="37"/>
        <v>0</v>
      </c>
      <c r="G371" s="33"/>
      <c r="H371" s="3"/>
      <c r="I371" s="31">
        <f t="shared" si="43"/>
        <v>0</v>
      </c>
      <c r="J371" s="33"/>
      <c r="K371" s="31">
        <f t="shared" si="39"/>
        <v>0</v>
      </c>
      <c r="L371" s="52">
        <f t="shared" si="41"/>
        <v>0</v>
      </c>
      <c r="M371" s="31">
        <f t="shared" si="38"/>
        <v>0</v>
      </c>
      <c r="N371" s="54">
        <f t="shared" si="42"/>
        <v>0</v>
      </c>
    </row>
    <row r="372" spans="1:14" ht="12.75" hidden="1">
      <c r="A372" s="17" t="s">
        <v>917</v>
      </c>
      <c r="B372" s="6" t="s">
        <v>918</v>
      </c>
      <c r="C372" s="3"/>
      <c r="D372" s="3"/>
      <c r="E372" s="26">
        <f t="shared" si="40"/>
        <v>0</v>
      </c>
      <c r="F372" s="31">
        <f t="shared" si="37"/>
        <v>0</v>
      </c>
      <c r="G372" s="33"/>
      <c r="H372" s="3"/>
      <c r="I372" s="31">
        <f t="shared" si="43"/>
        <v>0</v>
      </c>
      <c r="J372" s="33"/>
      <c r="K372" s="31">
        <f t="shared" si="39"/>
        <v>0</v>
      </c>
      <c r="L372" s="52">
        <f t="shared" si="41"/>
        <v>0</v>
      </c>
      <c r="M372" s="31">
        <f t="shared" si="38"/>
        <v>0</v>
      </c>
      <c r="N372" s="54">
        <f t="shared" si="42"/>
        <v>0</v>
      </c>
    </row>
    <row r="373" spans="1:14" ht="12.75" hidden="1">
      <c r="A373" s="13" t="s">
        <v>919</v>
      </c>
      <c r="B373" s="5" t="s">
        <v>920</v>
      </c>
      <c r="C373" s="2">
        <f>SUM(C374:C383)</f>
        <v>0</v>
      </c>
      <c r="D373" s="2">
        <f>SUM(D374:D383)</f>
        <v>0</v>
      </c>
      <c r="E373" s="25">
        <f t="shared" si="40"/>
        <v>0</v>
      </c>
      <c r="F373" s="30">
        <f t="shared" si="37"/>
        <v>0</v>
      </c>
      <c r="G373" s="32">
        <f>SUM(G374:G383)</f>
        <v>0</v>
      </c>
      <c r="H373" s="2">
        <f>SUM(H374:H383)</f>
        <v>0</v>
      </c>
      <c r="I373" s="30">
        <f t="shared" si="43"/>
        <v>0</v>
      </c>
      <c r="J373" s="32">
        <f>SUM(J374:J383)</f>
        <v>0</v>
      </c>
      <c r="K373" s="30">
        <f t="shared" si="39"/>
        <v>0</v>
      </c>
      <c r="L373" s="32">
        <f t="shared" si="41"/>
        <v>0</v>
      </c>
      <c r="M373" s="30">
        <f t="shared" si="38"/>
        <v>0</v>
      </c>
      <c r="N373" s="27">
        <f t="shared" si="42"/>
        <v>0</v>
      </c>
    </row>
    <row r="374" spans="1:14" ht="25.5" hidden="1">
      <c r="A374" s="17" t="s">
        <v>921</v>
      </c>
      <c r="B374" s="6" t="s">
        <v>922</v>
      </c>
      <c r="C374" s="3"/>
      <c r="D374" s="3"/>
      <c r="E374" s="26">
        <f t="shared" si="40"/>
        <v>0</v>
      </c>
      <c r="F374" s="31">
        <f t="shared" si="37"/>
        <v>0</v>
      </c>
      <c r="G374" s="33"/>
      <c r="H374" s="3"/>
      <c r="I374" s="31">
        <f t="shared" si="43"/>
        <v>0</v>
      </c>
      <c r="J374" s="33"/>
      <c r="K374" s="31">
        <f t="shared" si="39"/>
        <v>0</v>
      </c>
      <c r="L374" s="52">
        <f t="shared" si="41"/>
        <v>0</v>
      </c>
      <c r="M374" s="31">
        <f t="shared" si="38"/>
        <v>0</v>
      </c>
      <c r="N374" s="54">
        <f t="shared" si="42"/>
        <v>0</v>
      </c>
    </row>
    <row r="375" spans="1:14" ht="25.5" hidden="1">
      <c r="A375" s="17" t="s">
        <v>923</v>
      </c>
      <c r="B375" s="8" t="s">
        <v>924</v>
      </c>
      <c r="C375" s="3"/>
      <c r="D375" s="3"/>
      <c r="E375" s="26">
        <f t="shared" si="40"/>
        <v>0</v>
      </c>
      <c r="F375" s="31">
        <f t="shared" si="37"/>
        <v>0</v>
      </c>
      <c r="G375" s="33"/>
      <c r="H375" s="3"/>
      <c r="I375" s="31">
        <f t="shared" si="43"/>
        <v>0</v>
      </c>
      <c r="J375" s="33"/>
      <c r="K375" s="31">
        <f t="shared" si="39"/>
        <v>0</v>
      </c>
      <c r="L375" s="52">
        <f t="shared" si="41"/>
        <v>0</v>
      </c>
      <c r="M375" s="31">
        <f t="shared" si="38"/>
        <v>0</v>
      </c>
      <c r="N375" s="54">
        <f t="shared" si="42"/>
        <v>0</v>
      </c>
    </row>
    <row r="376" spans="1:14" ht="25.5" hidden="1">
      <c r="A376" s="17" t="s">
        <v>925</v>
      </c>
      <c r="B376" s="8" t="s">
        <v>926</v>
      </c>
      <c r="C376" s="3"/>
      <c r="D376" s="3"/>
      <c r="E376" s="26">
        <f t="shared" si="40"/>
        <v>0</v>
      </c>
      <c r="F376" s="31">
        <f t="shared" si="37"/>
        <v>0</v>
      </c>
      <c r="G376" s="33"/>
      <c r="H376" s="3"/>
      <c r="I376" s="31">
        <f t="shared" si="43"/>
        <v>0</v>
      </c>
      <c r="J376" s="33"/>
      <c r="K376" s="31">
        <f t="shared" si="39"/>
        <v>0</v>
      </c>
      <c r="L376" s="52">
        <f t="shared" si="41"/>
        <v>0</v>
      </c>
      <c r="M376" s="31">
        <f t="shared" si="38"/>
        <v>0</v>
      </c>
      <c r="N376" s="54">
        <f t="shared" si="42"/>
        <v>0</v>
      </c>
    </row>
    <row r="377" spans="1:14" ht="25.5" hidden="1">
      <c r="A377" s="17" t="s">
        <v>927</v>
      </c>
      <c r="B377" s="8" t="s">
        <v>928</v>
      </c>
      <c r="C377" s="3"/>
      <c r="D377" s="3"/>
      <c r="E377" s="26">
        <f t="shared" si="40"/>
        <v>0</v>
      </c>
      <c r="F377" s="31">
        <f t="shared" si="37"/>
        <v>0</v>
      </c>
      <c r="G377" s="33"/>
      <c r="H377" s="3"/>
      <c r="I377" s="31">
        <f t="shared" si="43"/>
        <v>0</v>
      </c>
      <c r="J377" s="33"/>
      <c r="K377" s="31">
        <f t="shared" si="39"/>
        <v>0</v>
      </c>
      <c r="L377" s="52">
        <f t="shared" si="41"/>
        <v>0</v>
      </c>
      <c r="M377" s="31">
        <f t="shared" si="38"/>
        <v>0</v>
      </c>
      <c r="N377" s="54">
        <f t="shared" si="42"/>
        <v>0</v>
      </c>
    </row>
    <row r="378" spans="1:14" ht="25.5" hidden="1">
      <c r="A378" s="17" t="s">
        <v>929</v>
      </c>
      <c r="B378" s="8" t="s">
        <v>930</v>
      </c>
      <c r="C378" s="3"/>
      <c r="D378" s="3"/>
      <c r="E378" s="26">
        <f t="shared" si="40"/>
        <v>0</v>
      </c>
      <c r="F378" s="31">
        <f t="shared" si="37"/>
        <v>0</v>
      </c>
      <c r="G378" s="33"/>
      <c r="H378" s="3"/>
      <c r="I378" s="31">
        <f t="shared" si="43"/>
        <v>0</v>
      </c>
      <c r="J378" s="33"/>
      <c r="K378" s="31">
        <f t="shared" si="39"/>
        <v>0</v>
      </c>
      <c r="L378" s="52">
        <f t="shared" si="41"/>
        <v>0</v>
      </c>
      <c r="M378" s="31">
        <f t="shared" si="38"/>
        <v>0</v>
      </c>
      <c r="N378" s="54">
        <f t="shared" si="42"/>
        <v>0</v>
      </c>
    </row>
    <row r="379" spans="1:14" ht="12.75" hidden="1">
      <c r="A379" s="17" t="s">
        <v>931</v>
      </c>
      <c r="B379" s="6" t="s">
        <v>932</v>
      </c>
      <c r="C379" s="3"/>
      <c r="D379" s="3"/>
      <c r="E379" s="26">
        <f t="shared" si="40"/>
        <v>0</v>
      </c>
      <c r="F379" s="31">
        <f t="shared" si="37"/>
        <v>0</v>
      </c>
      <c r="G379" s="33"/>
      <c r="H379" s="3"/>
      <c r="I379" s="31">
        <f t="shared" si="43"/>
        <v>0</v>
      </c>
      <c r="J379" s="33"/>
      <c r="K379" s="31">
        <f t="shared" si="39"/>
        <v>0</v>
      </c>
      <c r="L379" s="52">
        <f t="shared" si="41"/>
        <v>0</v>
      </c>
      <c r="M379" s="31">
        <f t="shared" si="38"/>
        <v>0</v>
      </c>
      <c r="N379" s="54">
        <f t="shared" si="42"/>
        <v>0</v>
      </c>
    </row>
    <row r="380" spans="1:14" ht="25.5" hidden="1">
      <c r="A380" s="17" t="s">
        <v>933</v>
      </c>
      <c r="B380" s="6" t="s">
        <v>934</v>
      </c>
      <c r="C380" s="3"/>
      <c r="D380" s="3"/>
      <c r="E380" s="26">
        <f t="shared" si="40"/>
        <v>0</v>
      </c>
      <c r="F380" s="31">
        <f t="shared" si="37"/>
        <v>0</v>
      </c>
      <c r="G380" s="33"/>
      <c r="H380" s="3"/>
      <c r="I380" s="31">
        <f t="shared" si="43"/>
        <v>0</v>
      </c>
      <c r="J380" s="33"/>
      <c r="K380" s="31">
        <f t="shared" si="39"/>
        <v>0</v>
      </c>
      <c r="L380" s="52">
        <f t="shared" si="41"/>
        <v>0</v>
      </c>
      <c r="M380" s="31">
        <f t="shared" si="38"/>
        <v>0</v>
      </c>
      <c r="N380" s="54">
        <f t="shared" si="42"/>
        <v>0</v>
      </c>
    </row>
    <row r="381" spans="1:14" ht="25.5" hidden="1">
      <c r="A381" s="17" t="s">
        <v>935</v>
      </c>
      <c r="B381" s="6" t="s">
        <v>936</v>
      </c>
      <c r="C381" s="3"/>
      <c r="D381" s="3"/>
      <c r="E381" s="26">
        <f t="shared" si="40"/>
        <v>0</v>
      </c>
      <c r="F381" s="31">
        <f t="shared" si="37"/>
        <v>0</v>
      </c>
      <c r="G381" s="33"/>
      <c r="H381" s="3"/>
      <c r="I381" s="31">
        <f t="shared" si="43"/>
        <v>0</v>
      </c>
      <c r="J381" s="33"/>
      <c r="K381" s="31">
        <f t="shared" si="39"/>
        <v>0</v>
      </c>
      <c r="L381" s="52">
        <f t="shared" si="41"/>
        <v>0</v>
      </c>
      <c r="M381" s="31">
        <f t="shared" si="38"/>
        <v>0</v>
      </c>
      <c r="N381" s="54">
        <f t="shared" si="42"/>
        <v>0</v>
      </c>
    </row>
    <row r="382" spans="1:14" ht="12.75" hidden="1">
      <c r="A382" s="17" t="s">
        <v>937</v>
      </c>
      <c r="B382" s="8" t="s">
        <v>938</v>
      </c>
      <c r="C382" s="3"/>
      <c r="D382" s="3"/>
      <c r="E382" s="26">
        <f t="shared" si="40"/>
        <v>0</v>
      </c>
      <c r="F382" s="31">
        <f t="shared" si="37"/>
        <v>0</v>
      </c>
      <c r="G382" s="33"/>
      <c r="H382" s="3"/>
      <c r="I382" s="31">
        <f t="shared" si="43"/>
        <v>0</v>
      </c>
      <c r="J382" s="33"/>
      <c r="K382" s="31">
        <f t="shared" si="39"/>
        <v>0</v>
      </c>
      <c r="L382" s="52">
        <f t="shared" si="41"/>
        <v>0</v>
      </c>
      <c r="M382" s="31">
        <f t="shared" si="38"/>
        <v>0</v>
      </c>
      <c r="N382" s="54">
        <f t="shared" si="42"/>
        <v>0</v>
      </c>
    </row>
    <row r="383" spans="1:14" ht="38.25" hidden="1">
      <c r="A383" s="17" t="s">
        <v>939</v>
      </c>
      <c r="B383" s="6" t="s">
        <v>850</v>
      </c>
      <c r="C383" s="3"/>
      <c r="D383" s="3"/>
      <c r="E383" s="26">
        <f t="shared" si="40"/>
        <v>0</v>
      </c>
      <c r="F383" s="31">
        <f t="shared" si="37"/>
        <v>0</v>
      </c>
      <c r="G383" s="33"/>
      <c r="H383" s="3"/>
      <c r="I383" s="31">
        <f t="shared" si="43"/>
        <v>0</v>
      </c>
      <c r="J383" s="33"/>
      <c r="K383" s="31">
        <f t="shared" si="39"/>
        <v>0</v>
      </c>
      <c r="L383" s="52">
        <f t="shared" si="41"/>
        <v>0</v>
      </c>
      <c r="M383" s="31">
        <f t="shared" si="38"/>
        <v>0</v>
      </c>
      <c r="N383" s="54">
        <f t="shared" si="42"/>
        <v>0</v>
      </c>
    </row>
    <row r="384" spans="1:14" ht="25.5" hidden="1">
      <c r="A384" s="13" t="s">
        <v>851</v>
      </c>
      <c r="B384" s="5" t="s">
        <v>852</v>
      </c>
      <c r="C384" s="2">
        <f>SUM(C436:C450)+C385+C409</f>
        <v>0</v>
      </c>
      <c r="D384" s="2">
        <f>SUM(D436:D450)+D385+D409</f>
        <v>0</v>
      </c>
      <c r="E384" s="25">
        <f t="shared" si="40"/>
        <v>0</v>
      </c>
      <c r="F384" s="30">
        <f t="shared" si="37"/>
        <v>0</v>
      </c>
      <c r="G384" s="32">
        <f>SUM(G436:G450)+G385+G409</f>
        <v>0</v>
      </c>
      <c r="H384" s="2">
        <f>SUM(H436:H450)+H385+H409</f>
        <v>0</v>
      </c>
      <c r="I384" s="30">
        <f t="shared" si="43"/>
        <v>0</v>
      </c>
      <c r="J384" s="32">
        <f>SUM(J436:J450)+J385+J409</f>
        <v>0</v>
      </c>
      <c r="K384" s="30">
        <f t="shared" si="39"/>
        <v>0</v>
      </c>
      <c r="L384" s="32">
        <f t="shared" si="41"/>
        <v>0</v>
      </c>
      <c r="M384" s="30">
        <f t="shared" si="38"/>
        <v>0</v>
      </c>
      <c r="N384" s="27">
        <f t="shared" si="42"/>
        <v>0</v>
      </c>
    </row>
    <row r="385" spans="1:14" ht="12.75" hidden="1">
      <c r="A385" s="13" t="s">
        <v>853</v>
      </c>
      <c r="B385" s="5" t="s">
        <v>854</v>
      </c>
      <c r="C385" s="2">
        <f>SUM(C386:C408)</f>
        <v>0</v>
      </c>
      <c r="D385" s="2">
        <f>SUM(D386:D408)</f>
        <v>0</v>
      </c>
      <c r="E385" s="25">
        <f t="shared" si="40"/>
        <v>0</v>
      </c>
      <c r="F385" s="30">
        <f t="shared" si="37"/>
        <v>0</v>
      </c>
      <c r="G385" s="32">
        <f>SUM(G386:G408)</f>
        <v>0</v>
      </c>
      <c r="H385" s="2">
        <f>SUM(H386:H408)</f>
        <v>0</v>
      </c>
      <c r="I385" s="30">
        <f t="shared" si="43"/>
        <v>0</v>
      </c>
      <c r="J385" s="32">
        <f>SUM(J386:J408)</f>
        <v>0</v>
      </c>
      <c r="K385" s="30">
        <f t="shared" si="39"/>
        <v>0</v>
      </c>
      <c r="L385" s="32">
        <f t="shared" si="41"/>
        <v>0</v>
      </c>
      <c r="M385" s="30">
        <f t="shared" si="38"/>
        <v>0</v>
      </c>
      <c r="N385" s="27">
        <f t="shared" si="42"/>
        <v>0</v>
      </c>
    </row>
    <row r="386" spans="1:14" ht="12.75" hidden="1">
      <c r="A386" s="17" t="s">
        <v>855</v>
      </c>
      <c r="B386" s="3" t="s">
        <v>856</v>
      </c>
      <c r="C386" s="3"/>
      <c r="D386" s="3"/>
      <c r="E386" s="26">
        <f t="shared" si="40"/>
        <v>0</v>
      </c>
      <c r="F386" s="31">
        <f t="shared" si="37"/>
        <v>0</v>
      </c>
      <c r="G386" s="33"/>
      <c r="H386" s="3"/>
      <c r="I386" s="31">
        <f t="shared" si="43"/>
        <v>0</v>
      </c>
      <c r="J386" s="33"/>
      <c r="K386" s="31">
        <f t="shared" si="39"/>
        <v>0</v>
      </c>
      <c r="L386" s="52">
        <f t="shared" si="41"/>
        <v>0</v>
      </c>
      <c r="M386" s="31">
        <f t="shared" si="38"/>
        <v>0</v>
      </c>
      <c r="N386" s="54">
        <f t="shared" si="42"/>
        <v>0</v>
      </c>
    </row>
    <row r="387" spans="1:14" ht="12.75" hidden="1">
      <c r="A387" s="17" t="s">
        <v>857</v>
      </c>
      <c r="B387" s="3" t="s">
        <v>858</v>
      </c>
      <c r="C387" s="3"/>
      <c r="D387" s="3"/>
      <c r="E387" s="26">
        <f t="shared" si="40"/>
        <v>0</v>
      </c>
      <c r="F387" s="31">
        <f t="shared" si="37"/>
        <v>0</v>
      </c>
      <c r="G387" s="33"/>
      <c r="H387" s="3"/>
      <c r="I387" s="31">
        <f t="shared" si="43"/>
        <v>0</v>
      </c>
      <c r="J387" s="33"/>
      <c r="K387" s="31">
        <f t="shared" si="39"/>
        <v>0</v>
      </c>
      <c r="L387" s="52">
        <f t="shared" si="41"/>
        <v>0</v>
      </c>
      <c r="M387" s="31">
        <f t="shared" si="38"/>
        <v>0</v>
      </c>
      <c r="N387" s="54">
        <f t="shared" si="42"/>
        <v>0</v>
      </c>
    </row>
    <row r="388" spans="1:14" ht="12.75" hidden="1">
      <c r="A388" s="17" t="s">
        <v>859</v>
      </c>
      <c r="B388" s="3" t="s">
        <v>860</v>
      </c>
      <c r="C388" s="3"/>
      <c r="D388" s="3"/>
      <c r="E388" s="26">
        <f t="shared" si="40"/>
        <v>0</v>
      </c>
      <c r="F388" s="31">
        <f t="shared" si="37"/>
        <v>0</v>
      </c>
      <c r="G388" s="33"/>
      <c r="H388" s="3"/>
      <c r="I388" s="31">
        <f t="shared" si="43"/>
        <v>0</v>
      </c>
      <c r="J388" s="33"/>
      <c r="K388" s="31">
        <f t="shared" si="39"/>
        <v>0</v>
      </c>
      <c r="L388" s="52">
        <f t="shared" si="41"/>
        <v>0</v>
      </c>
      <c r="M388" s="31">
        <f t="shared" si="38"/>
        <v>0</v>
      </c>
      <c r="N388" s="54">
        <f t="shared" si="42"/>
        <v>0</v>
      </c>
    </row>
    <row r="389" spans="1:14" ht="12.75" hidden="1">
      <c r="A389" s="17" t="s">
        <v>861</v>
      </c>
      <c r="B389" s="3" t="s">
        <v>862</v>
      </c>
      <c r="C389" s="3"/>
      <c r="D389" s="3"/>
      <c r="E389" s="26">
        <f t="shared" si="40"/>
        <v>0</v>
      </c>
      <c r="F389" s="31">
        <f t="shared" si="37"/>
        <v>0</v>
      </c>
      <c r="G389" s="33"/>
      <c r="H389" s="3"/>
      <c r="I389" s="31">
        <f t="shared" si="43"/>
        <v>0</v>
      </c>
      <c r="J389" s="33"/>
      <c r="K389" s="31">
        <f t="shared" si="39"/>
        <v>0</v>
      </c>
      <c r="L389" s="52">
        <f t="shared" si="41"/>
        <v>0</v>
      </c>
      <c r="M389" s="31">
        <f t="shared" si="38"/>
        <v>0</v>
      </c>
      <c r="N389" s="54">
        <f t="shared" si="42"/>
        <v>0</v>
      </c>
    </row>
    <row r="390" spans="1:14" ht="12.75" hidden="1">
      <c r="A390" s="17" t="s">
        <v>863</v>
      </c>
      <c r="B390" s="3" t="s">
        <v>864</v>
      </c>
      <c r="C390" s="3"/>
      <c r="D390" s="3"/>
      <c r="E390" s="26">
        <f t="shared" si="40"/>
        <v>0</v>
      </c>
      <c r="F390" s="31">
        <f t="shared" si="37"/>
        <v>0</v>
      </c>
      <c r="G390" s="33"/>
      <c r="H390" s="3"/>
      <c r="I390" s="31">
        <f t="shared" si="43"/>
        <v>0</v>
      </c>
      <c r="J390" s="33"/>
      <c r="K390" s="31">
        <f t="shared" si="39"/>
        <v>0</v>
      </c>
      <c r="L390" s="52">
        <f t="shared" si="41"/>
        <v>0</v>
      </c>
      <c r="M390" s="31">
        <f t="shared" si="38"/>
        <v>0</v>
      </c>
      <c r="N390" s="54">
        <f t="shared" si="42"/>
        <v>0</v>
      </c>
    </row>
    <row r="391" spans="1:14" ht="12.75" hidden="1">
      <c r="A391" s="17" t="s">
        <v>865</v>
      </c>
      <c r="B391" s="3" t="s">
        <v>866</v>
      </c>
      <c r="C391" s="3"/>
      <c r="D391" s="3"/>
      <c r="E391" s="26">
        <f t="shared" si="40"/>
        <v>0</v>
      </c>
      <c r="F391" s="31">
        <f t="shared" si="37"/>
        <v>0</v>
      </c>
      <c r="G391" s="33"/>
      <c r="H391" s="3"/>
      <c r="I391" s="31">
        <f t="shared" si="43"/>
        <v>0</v>
      </c>
      <c r="J391" s="33"/>
      <c r="K391" s="31">
        <f t="shared" si="39"/>
        <v>0</v>
      </c>
      <c r="L391" s="52">
        <f t="shared" si="41"/>
        <v>0</v>
      </c>
      <c r="M391" s="31">
        <f t="shared" si="38"/>
        <v>0</v>
      </c>
      <c r="N391" s="54">
        <f t="shared" si="42"/>
        <v>0</v>
      </c>
    </row>
    <row r="392" spans="1:14" ht="12.75" hidden="1">
      <c r="A392" s="17" t="s">
        <v>867</v>
      </c>
      <c r="B392" s="3" t="s">
        <v>868</v>
      </c>
      <c r="C392" s="3"/>
      <c r="D392" s="3"/>
      <c r="E392" s="26">
        <f t="shared" si="40"/>
        <v>0</v>
      </c>
      <c r="F392" s="31">
        <f t="shared" si="37"/>
        <v>0</v>
      </c>
      <c r="G392" s="33"/>
      <c r="H392" s="3"/>
      <c r="I392" s="31">
        <f t="shared" si="43"/>
        <v>0</v>
      </c>
      <c r="J392" s="33"/>
      <c r="K392" s="31">
        <f t="shared" si="39"/>
        <v>0</v>
      </c>
      <c r="L392" s="52">
        <f t="shared" si="41"/>
        <v>0</v>
      </c>
      <c r="M392" s="31">
        <f t="shared" si="38"/>
        <v>0</v>
      </c>
      <c r="N392" s="54">
        <f t="shared" si="42"/>
        <v>0</v>
      </c>
    </row>
    <row r="393" spans="1:14" ht="12.75" hidden="1">
      <c r="A393" s="17" t="s">
        <v>869</v>
      </c>
      <c r="B393" s="3" t="s">
        <v>870</v>
      </c>
      <c r="C393" s="3"/>
      <c r="D393" s="3"/>
      <c r="E393" s="26">
        <f t="shared" si="40"/>
        <v>0</v>
      </c>
      <c r="F393" s="31">
        <f aca="true" t="shared" si="44" ref="F393:F456">IF(OR(E393=0,E$1142=0),0,E393/E$1142)*100</f>
        <v>0</v>
      </c>
      <c r="G393" s="33"/>
      <c r="H393" s="3"/>
      <c r="I393" s="31">
        <f t="shared" si="43"/>
        <v>0</v>
      </c>
      <c r="J393" s="33"/>
      <c r="K393" s="31">
        <f t="shared" si="39"/>
        <v>0</v>
      </c>
      <c r="L393" s="52">
        <f t="shared" si="41"/>
        <v>0</v>
      </c>
      <c r="M393" s="31">
        <f t="shared" si="38"/>
        <v>0</v>
      </c>
      <c r="N393" s="54">
        <f t="shared" si="42"/>
        <v>0</v>
      </c>
    </row>
    <row r="394" spans="1:14" ht="12.75" hidden="1">
      <c r="A394" s="17" t="s">
        <v>871</v>
      </c>
      <c r="B394" s="3" t="s">
        <v>872</v>
      </c>
      <c r="C394" s="3"/>
      <c r="D394" s="3"/>
      <c r="E394" s="26">
        <f t="shared" si="40"/>
        <v>0</v>
      </c>
      <c r="F394" s="31">
        <f t="shared" si="44"/>
        <v>0</v>
      </c>
      <c r="G394" s="33"/>
      <c r="H394" s="3"/>
      <c r="I394" s="31">
        <f t="shared" si="43"/>
        <v>0</v>
      </c>
      <c r="J394" s="33"/>
      <c r="K394" s="31">
        <f t="shared" si="39"/>
        <v>0</v>
      </c>
      <c r="L394" s="52">
        <f t="shared" si="41"/>
        <v>0</v>
      </c>
      <c r="M394" s="31">
        <f aca="true" t="shared" si="45" ref="M394:M457">IF(OR(L394=0,E394=0),0,L394/E394)*100</f>
        <v>0</v>
      </c>
      <c r="N394" s="54">
        <f t="shared" si="42"/>
        <v>0</v>
      </c>
    </row>
    <row r="395" spans="1:14" ht="12.75" hidden="1">
      <c r="A395" s="17" t="s">
        <v>873</v>
      </c>
      <c r="B395" s="3" t="s">
        <v>874</v>
      </c>
      <c r="C395" s="3"/>
      <c r="D395" s="3"/>
      <c r="E395" s="26">
        <f t="shared" si="40"/>
        <v>0</v>
      </c>
      <c r="F395" s="31">
        <f t="shared" si="44"/>
        <v>0</v>
      </c>
      <c r="G395" s="33"/>
      <c r="H395" s="3"/>
      <c r="I395" s="31">
        <f t="shared" si="43"/>
        <v>0</v>
      </c>
      <c r="J395" s="33"/>
      <c r="K395" s="31">
        <f aca="true" t="shared" si="46" ref="K395:K458">IF(OR(J395=0,E395=0),0,J395/E395)*100</f>
        <v>0</v>
      </c>
      <c r="L395" s="52">
        <f t="shared" si="41"/>
        <v>0</v>
      </c>
      <c r="M395" s="31">
        <f t="shared" si="45"/>
        <v>0</v>
      </c>
      <c r="N395" s="54">
        <f t="shared" si="42"/>
        <v>0</v>
      </c>
    </row>
    <row r="396" spans="1:14" ht="12.75" hidden="1">
      <c r="A396" s="17" t="s">
        <v>875</v>
      </c>
      <c r="B396" s="3" t="s">
        <v>876</v>
      </c>
      <c r="C396" s="3"/>
      <c r="D396" s="3"/>
      <c r="E396" s="26">
        <f t="shared" si="40"/>
        <v>0</v>
      </c>
      <c r="F396" s="31">
        <f t="shared" si="44"/>
        <v>0</v>
      </c>
      <c r="G396" s="33"/>
      <c r="H396" s="3"/>
      <c r="I396" s="31">
        <f t="shared" si="43"/>
        <v>0</v>
      </c>
      <c r="J396" s="33"/>
      <c r="K396" s="31">
        <f t="shared" si="46"/>
        <v>0</v>
      </c>
      <c r="L396" s="52">
        <f t="shared" si="41"/>
        <v>0</v>
      </c>
      <c r="M396" s="31">
        <f t="shared" si="45"/>
        <v>0</v>
      </c>
      <c r="N396" s="54">
        <f t="shared" si="42"/>
        <v>0</v>
      </c>
    </row>
    <row r="397" spans="1:14" ht="12.75" hidden="1">
      <c r="A397" s="17" t="s">
        <v>877</v>
      </c>
      <c r="B397" s="3" t="s">
        <v>1019</v>
      </c>
      <c r="C397" s="3"/>
      <c r="D397" s="3"/>
      <c r="E397" s="26">
        <f aca="true" t="shared" si="47" ref="E397:E460">SUM(C397:D397)</f>
        <v>0</v>
      </c>
      <c r="F397" s="31">
        <f t="shared" si="44"/>
        <v>0</v>
      </c>
      <c r="G397" s="33"/>
      <c r="H397" s="3"/>
      <c r="I397" s="31">
        <f t="shared" si="43"/>
        <v>0</v>
      </c>
      <c r="J397" s="33"/>
      <c r="K397" s="31">
        <f t="shared" si="46"/>
        <v>0</v>
      </c>
      <c r="L397" s="52">
        <f aca="true" t="shared" si="48" ref="L397:L460">SUM(J397++H397)</f>
        <v>0</v>
      </c>
      <c r="M397" s="31">
        <f t="shared" si="45"/>
        <v>0</v>
      </c>
      <c r="N397" s="54">
        <f aca="true" t="shared" si="49" ref="N397:N460">SUM(E397-L397)</f>
        <v>0</v>
      </c>
    </row>
    <row r="398" spans="1:14" ht="12.75" hidden="1">
      <c r="A398" s="17" t="s">
        <v>1020</v>
      </c>
      <c r="B398" s="3" t="s">
        <v>1021</v>
      </c>
      <c r="C398" s="3"/>
      <c r="D398" s="3"/>
      <c r="E398" s="26">
        <f t="shared" si="47"/>
        <v>0</v>
      </c>
      <c r="F398" s="31">
        <f t="shared" si="44"/>
        <v>0</v>
      </c>
      <c r="G398" s="33"/>
      <c r="H398" s="3"/>
      <c r="I398" s="31">
        <f t="shared" si="43"/>
        <v>0</v>
      </c>
      <c r="J398" s="33"/>
      <c r="K398" s="31">
        <f t="shared" si="46"/>
        <v>0</v>
      </c>
      <c r="L398" s="52">
        <f t="shared" si="48"/>
        <v>0</v>
      </c>
      <c r="M398" s="31">
        <f t="shared" si="45"/>
        <v>0</v>
      </c>
      <c r="N398" s="54">
        <f t="shared" si="49"/>
        <v>0</v>
      </c>
    </row>
    <row r="399" spans="1:14" ht="12.75" hidden="1">
      <c r="A399" s="17" t="s">
        <v>1022</v>
      </c>
      <c r="B399" s="3" t="s">
        <v>1023</v>
      </c>
      <c r="C399" s="3"/>
      <c r="D399" s="3"/>
      <c r="E399" s="26">
        <f t="shared" si="47"/>
        <v>0</v>
      </c>
      <c r="F399" s="31">
        <f t="shared" si="44"/>
        <v>0</v>
      </c>
      <c r="G399" s="33"/>
      <c r="H399" s="3"/>
      <c r="I399" s="31">
        <f t="shared" si="43"/>
        <v>0</v>
      </c>
      <c r="J399" s="33"/>
      <c r="K399" s="31">
        <f t="shared" si="46"/>
        <v>0</v>
      </c>
      <c r="L399" s="52">
        <f t="shared" si="48"/>
        <v>0</v>
      </c>
      <c r="M399" s="31">
        <f t="shared" si="45"/>
        <v>0</v>
      </c>
      <c r="N399" s="54">
        <f t="shared" si="49"/>
        <v>0</v>
      </c>
    </row>
    <row r="400" spans="1:14" ht="12.75" hidden="1">
      <c r="A400" s="17" t="s">
        <v>1024</v>
      </c>
      <c r="B400" s="3" t="s">
        <v>1025</v>
      </c>
      <c r="C400" s="3"/>
      <c r="D400" s="3"/>
      <c r="E400" s="26">
        <f t="shared" si="47"/>
        <v>0</v>
      </c>
      <c r="F400" s="31">
        <f t="shared" si="44"/>
        <v>0</v>
      </c>
      <c r="G400" s="33"/>
      <c r="H400" s="3"/>
      <c r="I400" s="31">
        <f t="shared" si="43"/>
        <v>0</v>
      </c>
      <c r="J400" s="33"/>
      <c r="K400" s="31">
        <f t="shared" si="46"/>
        <v>0</v>
      </c>
      <c r="L400" s="52">
        <f t="shared" si="48"/>
        <v>0</v>
      </c>
      <c r="M400" s="31">
        <f t="shared" si="45"/>
        <v>0</v>
      </c>
      <c r="N400" s="54">
        <f t="shared" si="49"/>
        <v>0</v>
      </c>
    </row>
    <row r="401" spans="1:14" ht="12.75" hidden="1">
      <c r="A401" s="17" t="s">
        <v>1026</v>
      </c>
      <c r="B401" s="3" t="s">
        <v>1027</v>
      </c>
      <c r="C401" s="3"/>
      <c r="D401" s="3"/>
      <c r="E401" s="26">
        <f t="shared" si="47"/>
        <v>0</v>
      </c>
      <c r="F401" s="31">
        <f t="shared" si="44"/>
        <v>0</v>
      </c>
      <c r="G401" s="33"/>
      <c r="H401" s="3"/>
      <c r="I401" s="31">
        <f t="shared" si="43"/>
        <v>0</v>
      </c>
      <c r="J401" s="33"/>
      <c r="K401" s="31">
        <f t="shared" si="46"/>
        <v>0</v>
      </c>
      <c r="L401" s="52">
        <f t="shared" si="48"/>
        <v>0</v>
      </c>
      <c r="M401" s="31">
        <f t="shared" si="45"/>
        <v>0</v>
      </c>
      <c r="N401" s="54">
        <f t="shared" si="49"/>
        <v>0</v>
      </c>
    </row>
    <row r="402" spans="1:14" ht="12.75" hidden="1">
      <c r="A402" s="17" t="s">
        <v>1028</v>
      </c>
      <c r="B402" s="3" t="s">
        <v>1029</v>
      </c>
      <c r="C402" s="3"/>
      <c r="D402" s="3"/>
      <c r="E402" s="26">
        <f t="shared" si="47"/>
        <v>0</v>
      </c>
      <c r="F402" s="31">
        <f t="shared" si="44"/>
        <v>0</v>
      </c>
      <c r="G402" s="33"/>
      <c r="H402" s="3"/>
      <c r="I402" s="31">
        <f t="shared" si="43"/>
        <v>0</v>
      </c>
      <c r="J402" s="33"/>
      <c r="K402" s="31">
        <f t="shared" si="46"/>
        <v>0</v>
      </c>
      <c r="L402" s="52">
        <f t="shared" si="48"/>
        <v>0</v>
      </c>
      <c r="M402" s="31">
        <f t="shared" si="45"/>
        <v>0</v>
      </c>
      <c r="N402" s="54">
        <f t="shared" si="49"/>
        <v>0</v>
      </c>
    </row>
    <row r="403" spans="1:14" ht="12.75" hidden="1">
      <c r="A403" s="17" t="s">
        <v>1030</v>
      </c>
      <c r="B403" s="3" t="s">
        <v>1031</v>
      </c>
      <c r="C403" s="3"/>
      <c r="D403" s="3"/>
      <c r="E403" s="26">
        <f t="shared" si="47"/>
        <v>0</v>
      </c>
      <c r="F403" s="31">
        <f t="shared" si="44"/>
        <v>0</v>
      </c>
      <c r="G403" s="33"/>
      <c r="H403" s="3"/>
      <c r="I403" s="31">
        <f t="shared" si="43"/>
        <v>0</v>
      </c>
      <c r="J403" s="33"/>
      <c r="K403" s="31">
        <f t="shared" si="46"/>
        <v>0</v>
      </c>
      <c r="L403" s="52">
        <f t="shared" si="48"/>
        <v>0</v>
      </c>
      <c r="M403" s="31">
        <f t="shared" si="45"/>
        <v>0</v>
      </c>
      <c r="N403" s="54">
        <f t="shared" si="49"/>
        <v>0</v>
      </c>
    </row>
    <row r="404" spans="1:14" ht="12.75" hidden="1">
      <c r="A404" s="17" t="s">
        <v>1032</v>
      </c>
      <c r="B404" s="3" t="s">
        <v>1033</v>
      </c>
      <c r="C404" s="3"/>
      <c r="D404" s="3"/>
      <c r="E404" s="26">
        <f t="shared" si="47"/>
        <v>0</v>
      </c>
      <c r="F404" s="31">
        <f t="shared" si="44"/>
        <v>0</v>
      </c>
      <c r="G404" s="33"/>
      <c r="H404" s="3"/>
      <c r="I404" s="31">
        <f t="shared" si="43"/>
        <v>0</v>
      </c>
      <c r="J404" s="33"/>
      <c r="K404" s="31">
        <f t="shared" si="46"/>
        <v>0</v>
      </c>
      <c r="L404" s="52">
        <f t="shared" si="48"/>
        <v>0</v>
      </c>
      <c r="M404" s="31">
        <f t="shared" si="45"/>
        <v>0</v>
      </c>
      <c r="N404" s="54">
        <f t="shared" si="49"/>
        <v>0</v>
      </c>
    </row>
    <row r="405" spans="1:14" ht="12.75" hidden="1">
      <c r="A405" s="17" t="s">
        <v>1034</v>
      </c>
      <c r="B405" s="3" t="s">
        <v>1035</v>
      </c>
      <c r="C405" s="3"/>
      <c r="D405" s="3"/>
      <c r="E405" s="26">
        <f t="shared" si="47"/>
        <v>0</v>
      </c>
      <c r="F405" s="31">
        <f t="shared" si="44"/>
        <v>0</v>
      </c>
      <c r="G405" s="33"/>
      <c r="H405" s="3"/>
      <c r="I405" s="31">
        <f t="shared" si="43"/>
        <v>0</v>
      </c>
      <c r="J405" s="33"/>
      <c r="K405" s="31">
        <f t="shared" si="46"/>
        <v>0</v>
      </c>
      <c r="L405" s="52">
        <f t="shared" si="48"/>
        <v>0</v>
      </c>
      <c r="M405" s="31">
        <f t="shared" si="45"/>
        <v>0</v>
      </c>
      <c r="N405" s="54">
        <f t="shared" si="49"/>
        <v>0</v>
      </c>
    </row>
    <row r="406" spans="1:14" ht="12.75" hidden="1">
      <c r="A406" s="17" t="s">
        <v>1036</v>
      </c>
      <c r="B406" s="3" t="s">
        <v>1037</v>
      </c>
      <c r="C406" s="3"/>
      <c r="D406" s="3"/>
      <c r="E406" s="26">
        <f t="shared" si="47"/>
        <v>0</v>
      </c>
      <c r="F406" s="31">
        <f t="shared" si="44"/>
        <v>0</v>
      </c>
      <c r="G406" s="33"/>
      <c r="H406" s="3"/>
      <c r="I406" s="31">
        <f t="shared" si="43"/>
        <v>0</v>
      </c>
      <c r="J406" s="33"/>
      <c r="K406" s="31">
        <f t="shared" si="46"/>
        <v>0</v>
      </c>
      <c r="L406" s="52">
        <f t="shared" si="48"/>
        <v>0</v>
      </c>
      <c r="M406" s="31">
        <f t="shared" si="45"/>
        <v>0</v>
      </c>
      <c r="N406" s="54">
        <f t="shared" si="49"/>
        <v>0</v>
      </c>
    </row>
    <row r="407" spans="1:14" ht="12.75" hidden="1">
      <c r="A407" s="17" t="s">
        <v>1038</v>
      </c>
      <c r="B407" s="3" t="s">
        <v>1039</v>
      </c>
      <c r="C407" s="3"/>
      <c r="D407" s="3"/>
      <c r="E407" s="26">
        <f t="shared" si="47"/>
        <v>0</v>
      </c>
      <c r="F407" s="31">
        <f t="shared" si="44"/>
        <v>0</v>
      </c>
      <c r="G407" s="33"/>
      <c r="H407" s="3"/>
      <c r="I407" s="31">
        <f t="shared" si="43"/>
        <v>0</v>
      </c>
      <c r="J407" s="33"/>
      <c r="K407" s="31">
        <f t="shared" si="46"/>
        <v>0</v>
      </c>
      <c r="L407" s="52">
        <f t="shared" si="48"/>
        <v>0</v>
      </c>
      <c r="M407" s="31">
        <f t="shared" si="45"/>
        <v>0</v>
      </c>
      <c r="N407" s="54">
        <f t="shared" si="49"/>
        <v>0</v>
      </c>
    </row>
    <row r="408" spans="1:14" ht="12.75" hidden="1">
      <c r="A408" s="17" t="s">
        <v>1040</v>
      </c>
      <c r="B408" s="3" t="s">
        <v>1041</v>
      </c>
      <c r="C408" s="3"/>
      <c r="D408" s="3"/>
      <c r="E408" s="26">
        <f t="shared" si="47"/>
        <v>0</v>
      </c>
      <c r="F408" s="31">
        <f t="shared" si="44"/>
        <v>0</v>
      </c>
      <c r="G408" s="33"/>
      <c r="H408" s="3"/>
      <c r="I408" s="31">
        <f t="shared" si="43"/>
        <v>0</v>
      </c>
      <c r="J408" s="33"/>
      <c r="K408" s="31">
        <f t="shared" si="46"/>
        <v>0</v>
      </c>
      <c r="L408" s="52">
        <f t="shared" si="48"/>
        <v>0</v>
      </c>
      <c r="M408" s="31">
        <f t="shared" si="45"/>
        <v>0</v>
      </c>
      <c r="N408" s="54">
        <f t="shared" si="49"/>
        <v>0</v>
      </c>
    </row>
    <row r="409" spans="1:14" ht="12.75" hidden="1">
      <c r="A409" s="13" t="s">
        <v>1042</v>
      </c>
      <c r="B409" s="2" t="s">
        <v>1043</v>
      </c>
      <c r="C409" s="2">
        <f>SUM(C410:C436)</f>
        <v>0</v>
      </c>
      <c r="D409" s="2">
        <f>SUM(D410:D436)</f>
        <v>0</v>
      </c>
      <c r="E409" s="25">
        <f t="shared" si="47"/>
        <v>0</v>
      </c>
      <c r="F409" s="30">
        <f t="shared" si="44"/>
        <v>0</v>
      </c>
      <c r="G409" s="32">
        <f>SUM(G410:G436)</f>
        <v>0</v>
      </c>
      <c r="H409" s="2">
        <f>SUM(H410:H436)</f>
        <v>0</v>
      </c>
      <c r="I409" s="30">
        <f t="shared" si="43"/>
        <v>0</v>
      </c>
      <c r="J409" s="32">
        <f>SUM(J410:J436)</f>
        <v>0</v>
      </c>
      <c r="K409" s="30">
        <f t="shared" si="46"/>
        <v>0</v>
      </c>
      <c r="L409" s="32">
        <f t="shared" si="48"/>
        <v>0</v>
      </c>
      <c r="M409" s="30">
        <f t="shared" si="45"/>
        <v>0</v>
      </c>
      <c r="N409" s="27">
        <f t="shared" si="49"/>
        <v>0</v>
      </c>
    </row>
    <row r="410" spans="1:14" ht="12.75" hidden="1">
      <c r="A410" s="17" t="s">
        <v>1044</v>
      </c>
      <c r="B410" s="3" t="s">
        <v>1045</v>
      </c>
      <c r="C410" s="3"/>
      <c r="D410" s="3"/>
      <c r="E410" s="26">
        <f t="shared" si="47"/>
        <v>0</v>
      </c>
      <c r="F410" s="31">
        <f t="shared" si="44"/>
        <v>0</v>
      </c>
      <c r="G410" s="33"/>
      <c r="H410" s="3"/>
      <c r="I410" s="31">
        <f aca="true" t="shared" si="50" ref="I410:I473">IF(OR(H410=0,E410=0),0,H410/E410)*100</f>
        <v>0</v>
      </c>
      <c r="J410" s="33"/>
      <c r="K410" s="31">
        <f t="shared" si="46"/>
        <v>0</v>
      </c>
      <c r="L410" s="52">
        <f t="shared" si="48"/>
        <v>0</v>
      </c>
      <c r="M410" s="31">
        <f t="shared" si="45"/>
        <v>0</v>
      </c>
      <c r="N410" s="54">
        <f t="shared" si="49"/>
        <v>0</v>
      </c>
    </row>
    <row r="411" spans="1:14" ht="12.75" hidden="1">
      <c r="A411" s="17" t="s">
        <v>1046</v>
      </c>
      <c r="B411" s="3" t="s">
        <v>1047</v>
      </c>
      <c r="C411" s="3"/>
      <c r="D411" s="3"/>
      <c r="E411" s="26">
        <f t="shared" si="47"/>
        <v>0</v>
      </c>
      <c r="F411" s="31">
        <f t="shared" si="44"/>
        <v>0</v>
      </c>
      <c r="G411" s="33"/>
      <c r="H411" s="3"/>
      <c r="I411" s="31">
        <f t="shared" si="50"/>
        <v>0</v>
      </c>
      <c r="J411" s="33"/>
      <c r="K411" s="31">
        <f t="shared" si="46"/>
        <v>0</v>
      </c>
      <c r="L411" s="52">
        <f t="shared" si="48"/>
        <v>0</v>
      </c>
      <c r="M411" s="31">
        <f t="shared" si="45"/>
        <v>0</v>
      </c>
      <c r="N411" s="54">
        <f t="shared" si="49"/>
        <v>0</v>
      </c>
    </row>
    <row r="412" spans="1:14" ht="12.75" hidden="1">
      <c r="A412" s="17" t="s">
        <v>1048</v>
      </c>
      <c r="B412" s="3" t="s">
        <v>1049</v>
      </c>
      <c r="C412" s="3"/>
      <c r="D412" s="3"/>
      <c r="E412" s="26">
        <f t="shared" si="47"/>
        <v>0</v>
      </c>
      <c r="F412" s="31">
        <f t="shared" si="44"/>
        <v>0</v>
      </c>
      <c r="G412" s="33"/>
      <c r="H412" s="3"/>
      <c r="I412" s="31">
        <f t="shared" si="50"/>
        <v>0</v>
      </c>
      <c r="J412" s="33"/>
      <c r="K412" s="31">
        <f t="shared" si="46"/>
        <v>0</v>
      </c>
      <c r="L412" s="52">
        <f t="shared" si="48"/>
        <v>0</v>
      </c>
      <c r="M412" s="31">
        <f t="shared" si="45"/>
        <v>0</v>
      </c>
      <c r="N412" s="54">
        <f t="shared" si="49"/>
        <v>0</v>
      </c>
    </row>
    <row r="413" spans="1:14" ht="12.75" hidden="1">
      <c r="A413" s="17" t="s">
        <v>1050</v>
      </c>
      <c r="B413" s="3" t="s">
        <v>1051</v>
      </c>
      <c r="C413" s="3"/>
      <c r="D413" s="3"/>
      <c r="E413" s="26">
        <f t="shared" si="47"/>
        <v>0</v>
      </c>
      <c r="F413" s="31">
        <f t="shared" si="44"/>
        <v>0</v>
      </c>
      <c r="G413" s="33"/>
      <c r="H413" s="3"/>
      <c r="I413" s="31">
        <f t="shared" si="50"/>
        <v>0</v>
      </c>
      <c r="J413" s="33"/>
      <c r="K413" s="31">
        <f t="shared" si="46"/>
        <v>0</v>
      </c>
      <c r="L413" s="52">
        <f t="shared" si="48"/>
        <v>0</v>
      </c>
      <c r="M413" s="31">
        <f t="shared" si="45"/>
        <v>0</v>
      </c>
      <c r="N413" s="54">
        <f t="shared" si="49"/>
        <v>0</v>
      </c>
    </row>
    <row r="414" spans="1:14" ht="12.75" hidden="1">
      <c r="A414" s="17" t="s">
        <v>1052</v>
      </c>
      <c r="B414" s="3" t="s">
        <v>1053</v>
      </c>
      <c r="C414" s="3"/>
      <c r="D414" s="3"/>
      <c r="E414" s="26">
        <f t="shared" si="47"/>
        <v>0</v>
      </c>
      <c r="F414" s="31">
        <f t="shared" si="44"/>
        <v>0</v>
      </c>
      <c r="G414" s="33"/>
      <c r="H414" s="3"/>
      <c r="I414" s="31">
        <f t="shared" si="50"/>
        <v>0</v>
      </c>
      <c r="J414" s="33"/>
      <c r="K414" s="31">
        <f t="shared" si="46"/>
        <v>0</v>
      </c>
      <c r="L414" s="52">
        <f t="shared" si="48"/>
        <v>0</v>
      </c>
      <c r="M414" s="31">
        <f t="shared" si="45"/>
        <v>0</v>
      </c>
      <c r="N414" s="54">
        <f t="shared" si="49"/>
        <v>0</v>
      </c>
    </row>
    <row r="415" spans="1:14" ht="12.75" hidden="1">
      <c r="A415" s="17" t="s">
        <v>1054</v>
      </c>
      <c r="B415" s="3" t="s">
        <v>1055</v>
      </c>
      <c r="C415" s="3"/>
      <c r="D415" s="3"/>
      <c r="E415" s="26">
        <f t="shared" si="47"/>
        <v>0</v>
      </c>
      <c r="F415" s="31">
        <f t="shared" si="44"/>
        <v>0</v>
      </c>
      <c r="G415" s="33"/>
      <c r="H415" s="3"/>
      <c r="I415" s="31">
        <f t="shared" si="50"/>
        <v>0</v>
      </c>
      <c r="J415" s="33"/>
      <c r="K415" s="31">
        <f t="shared" si="46"/>
        <v>0</v>
      </c>
      <c r="L415" s="52">
        <f t="shared" si="48"/>
        <v>0</v>
      </c>
      <c r="M415" s="31">
        <f t="shared" si="45"/>
        <v>0</v>
      </c>
      <c r="N415" s="54">
        <f t="shared" si="49"/>
        <v>0</v>
      </c>
    </row>
    <row r="416" spans="1:14" ht="12.75" hidden="1">
      <c r="A416" s="17" t="s">
        <v>1056</v>
      </c>
      <c r="B416" s="3" t="s">
        <v>1057</v>
      </c>
      <c r="C416" s="3"/>
      <c r="D416" s="3"/>
      <c r="E416" s="26">
        <f t="shared" si="47"/>
        <v>0</v>
      </c>
      <c r="F416" s="31">
        <f t="shared" si="44"/>
        <v>0</v>
      </c>
      <c r="G416" s="33"/>
      <c r="H416" s="3"/>
      <c r="I416" s="31">
        <f t="shared" si="50"/>
        <v>0</v>
      </c>
      <c r="J416" s="33"/>
      <c r="K416" s="31">
        <f t="shared" si="46"/>
        <v>0</v>
      </c>
      <c r="L416" s="52">
        <f t="shared" si="48"/>
        <v>0</v>
      </c>
      <c r="M416" s="31">
        <f t="shared" si="45"/>
        <v>0</v>
      </c>
      <c r="N416" s="54">
        <f t="shared" si="49"/>
        <v>0</v>
      </c>
    </row>
    <row r="417" spans="1:14" ht="12.75" hidden="1">
      <c r="A417" s="17" t="s">
        <v>1058</v>
      </c>
      <c r="B417" s="3" t="s">
        <v>1059</v>
      </c>
      <c r="C417" s="3"/>
      <c r="D417" s="3"/>
      <c r="E417" s="26">
        <f t="shared" si="47"/>
        <v>0</v>
      </c>
      <c r="F417" s="31">
        <f t="shared" si="44"/>
        <v>0</v>
      </c>
      <c r="G417" s="33"/>
      <c r="H417" s="3"/>
      <c r="I417" s="31">
        <f t="shared" si="50"/>
        <v>0</v>
      </c>
      <c r="J417" s="33"/>
      <c r="K417" s="31">
        <f t="shared" si="46"/>
        <v>0</v>
      </c>
      <c r="L417" s="52">
        <f t="shared" si="48"/>
        <v>0</v>
      </c>
      <c r="M417" s="31">
        <f t="shared" si="45"/>
        <v>0</v>
      </c>
      <c r="N417" s="54">
        <f t="shared" si="49"/>
        <v>0</v>
      </c>
    </row>
    <row r="418" spans="1:14" ht="12.75" hidden="1">
      <c r="A418" s="17" t="s">
        <v>1060</v>
      </c>
      <c r="B418" s="3" t="s">
        <v>1061</v>
      </c>
      <c r="C418" s="3"/>
      <c r="D418" s="3"/>
      <c r="E418" s="26">
        <f t="shared" si="47"/>
        <v>0</v>
      </c>
      <c r="F418" s="31">
        <f t="shared" si="44"/>
        <v>0</v>
      </c>
      <c r="G418" s="33"/>
      <c r="H418" s="3"/>
      <c r="I418" s="31">
        <f t="shared" si="50"/>
        <v>0</v>
      </c>
      <c r="J418" s="33"/>
      <c r="K418" s="31">
        <f t="shared" si="46"/>
        <v>0</v>
      </c>
      <c r="L418" s="52">
        <f t="shared" si="48"/>
        <v>0</v>
      </c>
      <c r="M418" s="31">
        <f t="shared" si="45"/>
        <v>0</v>
      </c>
      <c r="N418" s="54">
        <f t="shared" si="49"/>
        <v>0</v>
      </c>
    </row>
    <row r="419" spans="1:14" ht="12.75" hidden="1">
      <c r="A419" s="17" t="s">
        <v>1062</v>
      </c>
      <c r="B419" s="3" t="s">
        <v>1063</v>
      </c>
      <c r="C419" s="3"/>
      <c r="D419" s="3"/>
      <c r="E419" s="26">
        <f t="shared" si="47"/>
        <v>0</v>
      </c>
      <c r="F419" s="31">
        <f t="shared" si="44"/>
        <v>0</v>
      </c>
      <c r="G419" s="33"/>
      <c r="H419" s="3"/>
      <c r="I419" s="31">
        <f t="shared" si="50"/>
        <v>0</v>
      </c>
      <c r="J419" s="33"/>
      <c r="K419" s="31">
        <f t="shared" si="46"/>
        <v>0</v>
      </c>
      <c r="L419" s="52">
        <f t="shared" si="48"/>
        <v>0</v>
      </c>
      <c r="M419" s="31">
        <f t="shared" si="45"/>
        <v>0</v>
      </c>
      <c r="N419" s="54">
        <f t="shared" si="49"/>
        <v>0</v>
      </c>
    </row>
    <row r="420" spans="1:14" ht="12.75" hidden="1">
      <c r="A420" s="17" t="s">
        <v>1064</v>
      </c>
      <c r="B420" s="3" t="s">
        <v>1065</v>
      </c>
      <c r="C420" s="3"/>
      <c r="D420" s="3"/>
      <c r="E420" s="26">
        <f t="shared" si="47"/>
        <v>0</v>
      </c>
      <c r="F420" s="31">
        <f t="shared" si="44"/>
        <v>0</v>
      </c>
      <c r="G420" s="33"/>
      <c r="H420" s="3"/>
      <c r="I420" s="31">
        <f t="shared" si="50"/>
        <v>0</v>
      </c>
      <c r="J420" s="33"/>
      <c r="K420" s="31">
        <f t="shared" si="46"/>
        <v>0</v>
      </c>
      <c r="L420" s="52">
        <f t="shared" si="48"/>
        <v>0</v>
      </c>
      <c r="M420" s="31">
        <f t="shared" si="45"/>
        <v>0</v>
      </c>
      <c r="N420" s="54">
        <f t="shared" si="49"/>
        <v>0</v>
      </c>
    </row>
    <row r="421" spans="1:14" ht="12.75" hidden="1">
      <c r="A421" s="17" t="s">
        <v>1066</v>
      </c>
      <c r="B421" s="3" t="s">
        <v>1067</v>
      </c>
      <c r="C421" s="3"/>
      <c r="D421" s="3"/>
      <c r="E421" s="26">
        <f t="shared" si="47"/>
        <v>0</v>
      </c>
      <c r="F421" s="31">
        <f t="shared" si="44"/>
        <v>0</v>
      </c>
      <c r="G421" s="33"/>
      <c r="H421" s="3"/>
      <c r="I421" s="31">
        <f t="shared" si="50"/>
        <v>0</v>
      </c>
      <c r="J421" s="33"/>
      <c r="K421" s="31">
        <f t="shared" si="46"/>
        <v>0</v>
      </c>
      <c r="L421" s="52">
        <f t="shared" si="48"/>
        <v>0</v>
      </c>
      <c r="M421" s="31">
        <f t="shared" si="45"/>
        <v>0</v>
      </c>
      <c r="N421" s="54">
        <f t="shared" si="49"/>
        <v>0</v>
      </c>
    </row>
    <row r="422" spans="1:14" ht="12.75" hidden="1">
      <c r="A422" s="17" t="s">
        <v>1068</v>
      </c>
      <c r="B422" s="3" t="s">
        <v>1069</v>
      </c>
      <c r="C422" s="3"/>
      <c r="D422" s="3"/>
      <c r="E422" s="26">
        <f t="shared" si="47"/>
        <v>0</v>
      </c>
      <c r="F422" s="31">
        <f t="shared" si="44"/>
        <v>0</v>
      </c>
      <c r="G422" s="33"/>
      <c r="H422" s="3"/>
      <c r="I422" s="31">
        <f t="shared" si="50"/>
        <v>0</v>
      </c>
      <c r="J422" s="33"/>
      <c r="K422" s="31">
        <f t="shared" si="46"/>
        <v>0</v>
      </c>
      <c r="L422" s="52">
        <f t="shared" si="48"/>
        <v>0</v>
      </c>
      <c r="M422" s="31">
        <f t="shared" si="45"/>
        <v>0</v>
      </c>
      <c r="N422" s="54">
        <f t="shared" si="49"/>
        <v>0</v>
      </c>
    </row>
    <row r="423" spans="1:14" ht="12.75" hidden="1">
      <c r="A423" s="17" t="s">
        <v>1070</v>
      </c>
      <c r="B423" s="3" t="s">
        <v>1071</v>
      </c>
      <c r="C423" s="3"/>
      <c r="D423" s="3"/>
      <c r="E423" s="26">
        <f t="shared" si="47"/>
        <v>0</v>
      </c>
      <c r="F423" s="31">
        <f t="shared" si="44"/>
        <v>0</v>
      </c>
      <c r="G423" s="33"/>
      <c r="H423" s="3"/>
      <c r="I423" s="31">
        <f t="shared" si="50"/>
        <v>0</v>
      </c>
      <c r="J423" s="33"/>
      <c r="K423" s="31">
        <f t="shared" si="46"/>
        <v>0</v>
      </c>
      <c r="L423" s="52">
        <f t="shared" si="48"/>
        <v>0</v>
      </c>
      <c r="M423" s="31">
        <f t="shared" si="45"/>
        <v>0</v>
      </c>
      <c r="N423" s="54">
        <f t="shared" si="49"/>
        <v>0</v>
      </c>
    </row>
    <row r="424" spans="1:14" ht="12.75" hidden="1">
      <c r="A424" s="17" t="s">
        <v>1072</v>
      </c>
      <c r="B424" s="3" t="s">
        <v>1073</v>
      </c>
      <c r="C424" s="3"/>
      <c r="D424" s="3"/>
      <c r="E424" s="26">
        <f t="shared" si="47"/>
        <v>0</v>
      </c>
      <c r="F424" s="31">
        <f t="shared" si="44"/>
        <v>0</v>
      </c>
      <c r="G424" s="33"/>
      <c r="H424" s="3"/>
      <c r="I424" s="31">
        <f t="shared" si="50"/>
        <v>0</v>
      </c>
      <c r="J424" s="33"/>
      <c r="K424" s="31">
        <f t="shared" si="46"/>
        <v>0</v>
      </c>
      <c r="L424" s="52">
        <f t="shared" si="48"/>
        <v>0</v>
      </c>
      <c r="M424" s="31">
        <f t="shared" si="45"/>
        <v>0</v>
      </c>
      <c r="N424" s="54">
        <f t="shared" si="49"/>
        <v>0</v>
      </c>
    </row>
    <row r="425" spans="1:14" ht="12.75" hidden="1">
      <c r="A425" s="17" t="s">
        <v>1074</v>
      </c>
      <c r="B425" s="3" t="s">
        <v>1075</v>
      </c>
      <c r="C425" s="3"/>
      <c r="D425" s="3"/>
      <c r="E425" s="26">
        <f t="shared" si="47"/>
        <v>0</v>
      </c>
      <c r="F425" s="31">
        <f t="shared" si="44"/>
        <v>0</v>
      </c>
      <c r="G425" s="33"/>
      <c r="H425" s="3"/>
      <c r="I425" s="31">
        <f t="shared" si="50"/>
        <v>0</v>
      </c>
      <c r="J425" s="33"/>
      <c r="K425" s="31">
        <f t="shared" si="46"/>
        <v>0</v>
      </c>
      <c r="L425" s="52">
        <f t="shared" si="48"/>
        <v>0</v>
      </c>
      <c r="M425" s="31">
        <f t="shared" si="45"/>
        <v>0</v>
      </c>
      <c r="N425" s="54">
        <f t="shared" si="49"/>
        <v>0</v>
      </c>
    </row>
    <row r="426" spans="1:14" ht="12.75" hidden="1">
      <c r="A426" s="17" t="s">
        <v>1076</v>
      </c>
      <c r="B426" s="3" t="s">
        <v>1077</v>
      </c>
      <c r="C426" s="3"/>
      <c r="D426" s="3"/>
      <c r="E426" s="26">
        <f t="shared" si="47"/>
        <v>0</v>
      </c>
      <c r="F426" s="31">
        <f t="shared" si="44"/>
        <v>0</v>
      </c>
      <c r="G426" s="33"/>
      <c r="H426" s="3"/>
      <c r="I426" s="31">
        <f t="shared" si="50"/>
        <v>0</v>
      </c>
      <c r="J426" s="33"/>
      <c r="K426" s="31">
        <f t="shared" si="46"/>
        <v>0</v>
      </c>
      <c r="L426" s="52">
        <f t="shared" si="48"/>
        <v>0</v>
      </c>
      <c r="M426" s="31">
        <f t="shared" si="45"/>
        <v>0</v>
      </c>
      <c r="N426" s="54">
        <f t="shared" si="49"/>
        <v>0</v>
      </c>
    </row>
    <row r="427" spans="1:14" ht="12.75" hidden="1">
      <c r="A427" s="17" t="s">
        <v>1078</v>
      </c>
      <c r="B427" s="3" t="s">
        <v>1079</v>
      </c>
      <c r="C427" s="3"/>
      <c r="D427" s="3"/>
      <c r="E427" s="26">
        <f t="shared" si="47"/>
        <v>0</v>
      </c>
      <c r="F427" s="31">
        <f t="shared" si="44"/>
        <v>0</v>
      </c>
      <c r="G427" s="33"/>
      <c r="H427" s="3"/>
      <c r="I427" s="31">
        <f t="shared" si="50"/>
        <v>0</v>
      </c>
      <c r="J427" s="33"/>
      <c r="K427" s="31">
        <f t="shared" si="46"/>
        <v>0</v>
      </c>
      <c r="L427" s="52">
        <f t="shared" si="48"/>
        <v>0</v>
      </c>
      <c r="M427" s="31">
        <f t="shared" si="45"/>
        <v>0</v>
      </c>
      <c r="N427" s="54">
        <f t="shared" si="49"/>
        <v>0</v>
      </c>
    </row>
    <row r="428" spans="1:14" ht="12.75" hidden="1">
      <c r="A428" s="17" t="s">
        <v>1080</v>
      </c>
      <c r="B428" s="3" t="s">
        <v>1081</v>
      </c>
      <c r="C428" s="3"/>
      <c r="D428" s="3"/>
      <c r="E428" s="26">
        <f t="shared" si="47"/>
        <v>0</v>
      </c>
      <c r="F428" s="31">
        <f t="shared" si="44"/>
        <v>0</v>
      </c>
      <c r="G428" s="33"/>
      <c r="H428" s="3"/>
      <c r="I428" s="31">
        <f t="shared" si="50"/>
        <v>0</v>
      </c>
      <c r="J428" s="33"/>
      <c r="K428" s="31">
        <f t="shared" si="46"/>
        <v>0</v>
      </c>
      <c r="L428" s="52">
        <f t="shared" si="48"/>
        <v>0</v>
      </c>
      <c r="M428" s="31">
        <f t="shared" si="45"/>
        <v>0</v>
      </c>
      <c r="N428" s="54">
        <f t="shared" si="49"/>
        <v>0</v>
      </c>
    </row>
    <row r="429" spans="1:14" ht="12.75" hidden="1">
      <c r="A429" s="17" t="s">
        <v>1082</v>
      </c>
      <c r="B429" s="3" t="s">
        <v>1083</v>
      </c>
      <c r="C429" s="3"/>
      <c r="D429" s="3"/>
      <c r="E429" s="26">
        <f t="shared" si="47"/>
        <v>0</v>
      </c>
      <c r="F429" s="31">
        <f t="shared" si="44"/>
        <v>0</v>
      </c>
      <c r="G429" s="33"/>
      <c r="H429" s="3"/>
      <c r="I429" s="31">
        <f t="shared" si="50"/>
        <v>0</v>
      </c>
      <c r="J429" s="33"/>
      <c r="K429" s="31">
        <f t="shared" si="46"/>
        <v>0</v>
      </c>
      <c r="L429" s="52">
        <f t="shared" si="48"/>
        <v>0</v>
      </c>
      <c r="M429" s="31">
        <f t="shared" si="45"/>
        <v>0</v>
      </c>
      <c r="N429" s="54">
        <f t="shared" si="49"/>
        <v>0</v>
      </c>
    </row>
    <row r="430" spans="1:14" ht="12.75" hidden="1">
      <c r="A430" s="17" t="s">
        <v>1084</v>
      </c>
      <c r="B430" s="3" t="s">
        <v>1085</v>
      </c>
      <c r="C430" s="3"/>
      <c r="D430" s="3"/>
      <c r="E430" s="26">
        <f t="shared" si="47"/>
        <v>0</v>
      </c>
      <c r="F430" s="31">
        <f t="shared" si="44"/>
        <v>0</v>
      </c>
      <c r="G430" s="33"/>
      <c r="H430" s="3"/>
      <c r="I430" s="31">
        <f t="shared" si="50"/>
        <v>0</v>
      </c>
      <c r="J430" s="33"/>
      <c r="K430" s="31">
        <f t="shared" si="46"/>
        <v>0</v>
      </c>
      <c r="L430" s="52">
        <f t="shared" si="48"/>
        <v>0</v>
      </c>
      <c r="M430" s="31">
        <f t="shared" si="45"/>
        <v>0</v>
      </c>
      <c r="N430" s="54">
        <f t="shared" si="49"/>
        <v>0</v>
      </c>
    </row>
    <row r="431" spans="1:14" ht="12.75" hidden="1">
      <c r="A431" s="17" t="s">
        <v>1086</v>
      </c>
      <c r="B431" s="3" t="s">
        <v>1087</v>
      </c>
      <c r="C431" s="3"/>
      <c r="D431" s="3"/>
      <c r="E431" s="26">
        <f t="shared" si="47"/>
        <v>0</v>
      </c>
      <c r="F431" s="31">
        <f t="shared" si="44"/>
        <v>0</v>
      </c>
      <c r="G431" s="33"/>
      <c r="H431" s="3"/>
      <c r="I431" s="31">
        <f t="shared" si="50"/>
        <v>0</v>
      </c>
      <c r="J431" s="33"/>
      <c r="K431" s="31">
        <f t="shared" si="46"/>
        <v>0</v>
      </c>
      <c r="L431" s="52">
        <f t="shared" si="48"/>
        <v>0</v>
      </c>
      <c r="M431" s="31">
        <f t="shared" si="45"/>
        <v>0</v>
      </c>
      <c r="N431" s="54">
        <f t="shared" si="49"/>
        <v>0</v>
      </c>
    </row>
    <row r="432" spans="1:14" ht="12.75" hidden="1">
      <c r="A432" s="17" t="s">
        <v>1088</v>
      </c>
      <c r="B432" s="3" t="s">
        <v>1089</v>
      </c>
      <c r="C432" s="3"/>
      <c r="D432" s="3"/>
      <c r="E432" s="26">
        <f t="shared" si="47"/>
        <v>0</v>
      </c>
      <c r="F432" s="31">
        <f t="shared" si="44"/>
        <v>0</v>
      </c>
      <c r="G432" s="33"/>
      <c r="H432" s="3"/>
      <c r="I432" s="31">
        <f t="shared" si="50"/>
        <v>0</v>
      </c>
      <c r="J432" s="33"/>
      <c r="K432" s="31">
        <f t="shared" si="46"/>
        <v>0</v>
      </c>
      <c r="L432" s="52">
        <f t="shared" si="48"/>
        <v>0</v>
      </c>
      <c r="M432" s="31">
        <f t="shared" si="45"/>
        <v>0</v>
      </c>
      <c r="N432" s="54">
        <f t="shared" si="49"/>
        <v>0</v>
      </c>
    </row>
    <row r="433" spans="1:14" ht="12.75" hidden="1">
      <c r="A433" s="17" t="s">
        <v>1090</v>
      </c>
      <c r="B433" s="3" t="s">
        <v>1091</v>
      </c>
      <c r="C433" s="3"/>
      <c r="D433" s="3"/>
      <c r="E433" s="26">
        <f t="shared" si="47"/>
        <v>0</v>
      </c>
      <c r="F433" s="31">
        <f t="shared" si="44"/>
        <v>0</v>
      </c>
      <c r="G433" s="33"/>
      <c r="H433" s="3"/>
      <c r="I433" s="31">
        <f t="shared" si="50"/>
        <v>0</v>
      </c>
      <c r="J433" s="33"/>
      <c r="K433" s="31">
        <f t="shared" si="46"/>
        <v>0</v>
      </c>
      <c r="L433" s="52">
        <f t="shared" si="48"/>
        <v>0</v>
      </c>
      <c r="M433" s="31">
        <f t="shared" si="45"/>
        <v>0</v>
      </c>
      <c r="N433" s="54">
        <f t="shared" si="49"/>
        <v>0</v>
      </c>
    </row>
    <row r="434" spans="1:14" ht="12.75" hidden="1">
      <c r="A434" s="17" t="s">
        <v>1092</v>
      </c>
      <c r="B434" s="3" t="s">
        <v>1093</v>
      </c>
      <c r="C434" s="3"/>
      <c r="D434" s="3"/>
      <c r="E434" s="26">
        <f t="shared" si="47"/>
        <v>0</v>
      </c>
      <c r="F434" s="31">
        <f t="shared" si="44"/>
        <v>0</v>
      </c>
      <c r="G434" s="33"/>
      <c r="H434" s="3"/>
      <c r="I434" s="31">
        <f t="shared" si="50"/>
        <v>0</v>
      </c>
      <c r="J434" s="33"/>
      <c r="K434" s="31">
        <f t="shared" si="46"/>
        <v>0</v>
      </c>
      <c r="L434" s="52">
        <f t="shared" si="48"/>
        <v>0</v>
      </c>
      <c r="M434" s="31">
        <f t="shared" si="45"/>
        <v>0</v>
      </c>
      <c r="N434" s="54">
        <f t="shared" si="49"/>
        <v>0</v>
      </c>
    </row>
    <row r="435" spans="1:14" ht="12.75" hidden="1">
      <c r="A435" s="17" t="s">
        <v>1094</v>
      </c>
      <c r="B435" s="3" t="s">
        <v>1095</v>
      </c>
      <c r="C435" s="3"/>
      <c r="D435" s="3"/>
      <c r="E435" s="26">
        <f t="shared" si="47"/>
        <v>0</v>
      </c>
      <c r="F435" s="31">
        <f t="shared" si="44"/>
        <v>0</v>
      </c>
      <c r="G435" s="33"/>
      <c r="H435" s="3"/>
      <c r="I435" s="31">
        <f t="shared" si="50"/>
        <v>0</v>
      </c>
      <c r="J435" s="33"/>
      <c r="K435" s="31">
        <f t="shared" si="46"/>
        <v>0</v>
      </c>
      <c r="L435" s="52">
        <f t="shared" si="48"/>
        <v>0</v>
      </c>
      <c r="M435" s="31">
        <f t="shared" si="45"/>
        <v>0</v>
      </c>
      <c r="N435" s="54">
        <f t="shared" si="49"/>
        <v>0</v>
      </c>
    </row>
    <row r="436" spans="1:14" ht="12.75" hidden="1">
      <c r="A436" s="17" t="s">
        <v>1096</v>
      </c>
      <c r="B436" s="6" t="s">
        <v>1097</v>
      </c>
      <c r="C436" s="3"/>
      <c r="D436" s="3"/>
      <c r="E436" s="26">
        <f t="shared" si="47"/>
        <v>0</v>
      </c>
      <c r="F436" s="31">
        <f t="shared" si="44"/>
        <v>0</v>
      </c>
      <c r="G436" s="33"/>
      <c r="H436" s="3"/>
      <c r="I436" s="31">
        <f t="shared" si="50"/>
        <v>0</v>
      </c>
      <c r="J436" s="33"/>
      <c r="K436" s="31">
        <f t="shared" si="46"/>
        <v>0</v>
      </c>
      <c r="L436" s="52">
        <f t="shared" si="48"/>
        <v>0</v>
      </c>
      <c r="M436" s="31">
        <f t="shared" si="45"/>
        <v>0</v>
      </c>
      <c r="N436" s="54">
        <f t="shared" si="49"/>
        <v>0</v>
      </c>
    </row>
    <row r="437" spans="1:14" ht="25.5" hidden="1">
      <c r="A437" s="17" t="s">
        <v>1098</v>
      </c>
      <c r="B437" s="6" t="s">
        <v>1099</v>
      </c>
      <c r="C437" s="3"/>
      <c r="D437" s="3"/>
      <c r="E437" s="26">
        <f t="shared" si="47"/>
        <v>0</v>
      </c>
      <c r="F437" s="31">
        <f t="shared" si="44"/>
        <v>0</v>
      </c>
      <c r="G437" s="33"/>
      <c r="H437" s="3"/>
      <c r="I437" s="31">
        <f t="shared" si="50"/>
        <v>0</v>
      </c>
      <c r="J437" s="33"/>
      <c r="K437" s="31">
        <f t="shared" si="46"/>
        <v>0</v>
      </c>
      <c r="L437" s="52">
        <f t="shared" si="48"/>
        <v>0</v>
      </c>
      <c r="M437" s="31">
        <f t="shared" si="45"/>
        <v>0</v>
      </c>
      <c r="N437" s="54">
        <f t="shared" si="49"/>
        <v>0</v>
      </c>
    </row>
    <row r="438" spans="1:14" ht="12.75" hidden="1">
      <c r="A438" s="17" t="s">
        <v>1100</v>
      </c>
      <c r="B438" s="6" t="s">
        <v>1101</v>
      </c>
      <c r="C438" s="3"/>
      <c r="D438" s="3"/>
      <c r="E438" s="26">
        <f t="shared" si="47"/>
        <v>0</v>
      </c>
      <c r="F438" s="31">
        <f t="shared" si="44"/>
        <v>0</v>
      </c>
      <c r="G438" s="33"/>
      <c r="H438" s="3"/>
      <c r="I438" s="31">
        <f t="shared" si="50"/>
        <v>0</v>
      </c>
      <c r="J438" s="33"/>
      <c r="K438" s="31">
        <f t="shared" si="46"/>
        <v>0</v>
      </c>
      <c r="L438" s="52">
        <f t="shared" si="48"/>
        <v>0</v>
      </c>
      <c r="M438" s="31">
        <f t="shared" si="45"/>
        <v>0</v>
      </c>
      <c r="N438" s="54">
        <f t="shared" si="49"/>
        <v>0</v>
      </c>
    </row>
    <row r="439" spans="1:14" ht="12.75" hidden="1">
      <c r="A439" s="17" t="s">
        <v>1102</v>
      </c>
      <c r="B439" s="6" t="s">
        <v>1103</v>
      </c>
      <c r="C439" s="3"/>
      <c r="D439" s="3"/>
      <c r="E439" s="26">
        <f t="shared" si="47"/>
        <v>0</v>
      </c>
      <c r="F439" s="31">
        <f t="shared" si="44"/>
        <v>0</v>
      </c>
      <c r="G439" s="33"/>
      <c r="H439" s="3"/>
      <c r="I439" s="31">
        <f t="shared" si="50"/>
        <v>0</v>
      </c>
      <c r="J439" s="33"/>
      <c r="K439" s="31">
        <f t="shared" si="46"/>
        <v>0</v>
      </c>
      <c r="L439" s="52">
        <f t="shared" si="48"/>
        <v>0</v>
      </c>
      <c r="M439" s="31">
        <f t="shared" si="45"/>
        <v>0</v>
      </c>
      <c r="N439" s="54">
        <f t="shared" si="49"/>
        <v>0</v>
      </c>
    </row>
    <row r="440" spans="1:14" ht="12.75" hidden="1">
      <c r="A440" s="17" t="s">
        <v>1104</v>
      </c>
      <c r="B440" s="6" t="s">
        <v>1105</v>
      </c>
      <c r="C440" s="3"/>
      <c r="D440" s="3"/>
      <c r="E440" s="26">
        <f t="shared" si="47"/>
        <v>0</v>
      </c>
      <c r="F440" s="31">
        <f t="shared" si="44"/>
        <v>0</v>
      </c>
      <c r="G440" s="33"/>
      <c r="H440" s="3"/>
      <c r="I440" s="31">
        <f t="shared" si="50"/>
        <v>0</v>
      </c>
      <c r="J440" s="33"/>
      <c r="K440" s="31">
        <f t="shared" si="46"/>
        <v>0</v>
      </c>
      <c r="L440" s="52">
        <f t="shared" si="48"/>
        <v>0</v>
      </c>
      <c r="M440" s="31">
        <f t="shared" si="45"/>
        <v>0</v>
      </c>
      <c r="N440" s="54">
        <f t="shared" si="49"/>
        <v>0</v>
      </c>
    </row>
    <row r="441" spans="1:14" ht="25.5" hidden="1">
      <c r="A441" s="17" t="s">
        <v>1106</v>
      </c>
      <c r="B441" s="6" t="s">
        <v>1107</v>
      </c>
      <c r="C441" s="3"/>
      <c r="D441" s="3"/>
      <c r="E441" s="26">
        <f t="shared" si="47"/>
        <v>0</v>
      </c>
      <c r="F441" s="31">
        <f t="shared" si="44"/>
        <v>0</v>
      </c>
      <c r="G441" s="33"/>
      <c r="H441" s="3"/>
      <c r="I441" s="31">
        <f t="shared" si="50"/>
        <v>0</v>
      </c>
      <c r="J441" s="33"/>
      <c r="K441" s="31">
        <f t="shared" si="46"/>
        <v>0</v>
      </c>
      <c r="L441" s="52">
        <f t="shared" si="48"/>
        <v>0</v>
      </c>
      <c r="M441" s="31">
        <f t="shared" si="45"/>
        <v>0</v>
      </c>
      <c r="N441" s="54">
        <f t="shared" si="49"/>
        <v>0</v>
      </c>
    </row>
    <row r="442" spans="1:14" ht="12.75" hidden="1">
      <c r="A442" s="17" t="s">
        <v>1108</v>
      </c>
      <c r="B442" s="6" t="s">
        <v>1109</v>
      </c>
      <c r="C442" s="3"/>
      <c r="D442" s="3"/>
      <c r="E442" s="26">
        <f t="shared" si="47"/>
        <v>0</v>
      </c>
      <c r="F442" s="31">
        <f t="shared" si="44"/>
        <v>0</v>
      </c>
      <c r="G442" s="33"/>
      <c r="H442" s="3"/>
      <c r="I442" s="31">
        <f t="shared" si="50"/>
        <v>0</v>
      </c>
      <c r="J442" s="33"/>
      <c r="K442" s="31">
        <f t="shared" si="46"/>
        <v>0</v>
      </c>
      <c r="L442" s="52">
        <f t="shared" si="48"/>
        <v>0</v>
      </c>
      <c r="M442" s="31">
        <f t="shared" si="45"/>
        <v>0</v>
      </c>
      <c r="N442" s="54">
        <f t="shared" si="49"/>
        <v>0</v>
      </c>
    </row>
    <row r="443" spans="1:14" ht="38.25" hidden="1">
      <c r="A443" s="17" t="s">
        <v>1110</v>
      </c>
      <c r="B443" s="6" t="s">
        <v>1111</v>
      </c>
      <c r="C443" s="3"/>
      <c r="D443" s="3"/>
      <c r="E443" s="26">
        <f t="shared" si="47"/>
        <v>0</v>
      </c>
      <c r="F443" s="31">
        <f t="shared" si="44"/>
        <v>0</v>
      </c>
      <c r="G443" s="33"/>
      <c r="H443" s="3"/>
      <c r="I443" s="31">
        <f t="shared" si="50"/>
        <v>0</v>
      </c>
      <c r="J443" s="33"/>
      <c r="K443" s="31">
        <f t="shared" si="46"/>
        <v>0</v>
      </c>
      <c r="L443" s="52">
        <f t="shared" si="48"/>
        <v>0</v>
      </c>
      <c r="M443" s="31">
        <f t="shared" si="45"/>
        <v>0</v>
      </c>
      <c r="N443" s="54">
        <f t="shared" si="49"/>
        <v>0</v>
      </c>
    </row>
    <row r="444" spans="1:14" ht="38.25" hidden="1">
      <c r="A444" s="17" t="s">
        <v>1112</v>
      </c>
      <c r="B444" s="6" t="s">
        <v>1113</v>
      </c>
      <c r="C444" s="3"/>
      <c r="D444" s="3"/>
      <c r="E444" s="26">
        <f t="shared" si="47"/>
        <v>0</v>
      </c>
      <c r="F444" s="31">
        <f t="shared" si="44"/>
        <v>0</v>
      </c>
      <c r="G444" s="33"/>
      <c r="H444" s="3"/>
      <c r="I444" s="31">
        <f t="shared" si="50"/>
        <v>0</v>
      </c>
      <c r="J444" s="33"/>
      <c r="K444" s="31">
        <f t="shared" si="46"/>
        <v>0</v>
      </c>
      <c r="L444" s="52">
        <f t="shared" si="48"/>
        <v>0</v>
      </c>
      <c r="M444" s="31">
        <f t="shared" si="45"/>
        <v>0</v>
      </c>
      <c r="N444" s="54">
        <f t="shared" si="49"/>
        <v>0</v>
      </c>
    </row>
    <row r="445" spans="1:14" ht="51" hidden="1">
      <c r="A445" s="17" t="s">
        <v>1114</v>
      </c>
      <c r="B445" s="6" t="s">
        <v>1115</v>
      </c>
      <c r="C445" s="3"/>
      <c r="D445" s="3"/>
      <c r="E445" s="26">
        <f t="shared" si="47"/>
        <v>0</v>
      </c>
      <c r="F445" s="31">
        <f t="shared" si="44"/>
        <v>0</v>
      </c>
      <c r="G445" s="33"/>
      <c r="H445" s="3"/>
      <c r="I445" s="31">
        <f t="shared" si="50"/>
        <v>0</v>
      </c>
      <c r="J445" s="33"/>
      <c r="K445" s="31">
        <f t="shared" si="46"/>
        <v>0</v>
      </c>
      <c r="L445" s="52">
        <f t="shared" si="48"/>
        <v>0</v>
      </c>
      <c r="M445" s="31">
        <f t="shared" si="45"/>
        <v>0</v>
      </c>
      <c r="N445" s="54">
        <f t="shared" si="49"/>
        <v>0</v>
      </c>
    </row>
    <row r="446" spans="1:14" ht="38.25" hidden="1">
      <c r="A446" s="17" t="s">
        <v>1116</v>
      </c>
      <c r="B446" s="6" t="s">
        <v>1117</v>
      </c>
      <c r="C446" s="3"/>
      <c r="D446" s="3"/>
      <c r="E446" s="26">
        <f t="shared" si="47"/>
        <v>0</v>
      </c>
      <c r="F446" s="31">
        <f t="shared" si="44"/>
        <v>0</v>
      </c>
      <c r="G446" s="33"/>
      <c r="H446" s="3"/>
      <c r="I446" s="31">
        <f t="shared" si="50"/>
        <v>0</v>
      </c>
      <c r="J446" s="33"/>
      <c r="K446" s="31">
        <f t="shared" si="46"/>
        <v>0</v>
      </c>
      <c r="L446" s="52">
        <f t="shared" si="48"/>
        <v>0</v>
      </c>
      <c r="M446" s="31">
        <f t="shared" si="45"/>
        <v>0</v>
      </c>
      <c r="N446" s="54">
        <f t="shared" si="49"/>
        <v>0</v>
      </c>
    </row>
    <row r="447" spans="1:14" ht="25.5" hidden="1">
      <c r="A447" s="17" t="s">
        <v>1118</v>
      </c>
      <c r="B447" s="6" t="s">
        <v>1119</v>
      </c>
      <c r="C447" s="3"/>
      <c r="D447" s="3"/>
      <c r="E447" s="26">
        <f t="shared" si="47"/>
        <v>0</v>
      </c>
      <c r="F447" s="31">
        <f t="shared" si="44"/>
        <v>0</v>
      </c>
      <c r="G447" s="33"/>
      <c r="H447" s="3"/>
      <c r="I447" s="31">
        <f t="shared" si="50"/>
        <v>0</v>
      </c>
      <c r="J447" s="33"/>
      <c r="K447" s="31">
        <f t="shared" si="46"/>
        <v>0</v>
      </c>
      <c r="L447" s="52">
        <f t="shared" si="48"/>
        <v>0</v>
      </c>
      <c r="M447" s="31">
        <f t="shared" si="45"/>
        <v>0</v>
      </c>
      <c r="N447" s="54">
        <f t="shared" si="49"/>
        <v>0</v>
      </c>
    </row>
    <row r="448" spans="1:14" ht="25.5" hidden="1">
      <c r="A448" s="17" t="s">
        <v>1120</v>
      </c>
      <c r="B448" s="6" t="s">
        <v>1121</v>
      </c>
      <c r="C448" s="3"/>
      <c r="D448" s="3"/>
      <c r="E448" s="26">
        <f t="shared" si="47"/>
        <v>0</v>
      </c>
      <c r="F448" s="31">
        <f t="shared" si="44"/>
        <v>0</v>
      </c>
      <c r="G448" s="33"/>
      <c r="H448" s="3"/>
      <c r="I448" s="31">
        <f t="shared" si="50"/>
        <v>0</v>
      </c>
      <c r="J448" s="33"/>
      <c r="K448" s="31">
        <f t="shared" si="46"/>
        <v>0</v>
      </c>
      <c r="L448" s="52">
        <f t="shared" si="48"/>
        <v>0</v>
      </c>
      <c r="M448" s="31">
        <f t="shared" si="45"/>
        <v>0</v>
      </c>
      <c r="N448" s="54">
        <f t="shared" si="49"/>
        <v>0</v>
      </c>
    </row>
    <row r="449" spans="1:14" ht="12.75" hidden="1">
      <c r="A449" s="17" t="s">
        <v>1122</v>
      </c>
      <c r="B449" s="6" t="s">
        <v>1123</v>
      </c>
      <c r="C449" s="3"/>
      <c r="D449" s="3"/>
      <c r="E449" s="26">
        <f t="shared" si="47"/>
        <v>0</v>
      </c>
      <c r="F449" s="31">
        <f t="shared" si="44"/>
        <v>0</v>
      </c>
      <c r="G449" s="33"/>
      <c r="H449" s="3"/>
      <c r="I449" s="31">
        <f t="shared" si="50"/>
        <v>0</v>
      </c>
      <c r="J449" s="33"/>
      <c r="K449" s="31">
        <f t="shared" si="46"/>
        <v>0</v>
      </c>
      <c r="L449" s="52">
        <f t="shared" si="48"/>
        <v>0</v>
      </c>
      <c r="M449" s="31">
        <f t="shared" si="45"/>
        <v>0</v>
      </c>
      <c r="N449" s="54">
        <f t="shared" si="49"/>
        <v>0</v>
      </c>
    </row>
    <row r="450" spans="1:14" ht="38.25" hidden="1">
      <c r="A450" s="17" t="s">
        <v>1124</v>
      </c>
      <c r="B450" s="6" t="s">
        <v>1125</v>
      </c>
      <c r="C450" s="3"/>
      <c r="D450" s="3"/>
      <c r="E450" s="26">
        <f t="shared" si="47"/>
        <v>0</v>
      </c>
      <c r="F450" s="31">
        <f t="shared" si="44"/>
        <v>0</v>
      </c>
      <c r="G450" s="33"/>
      <c r="H450" s="3"/>
      <c r="I450" s="31">
        <f t="shared" si="50"/>
        <v>0</v>
      </c>
      <c r="J450" s="33"/>
      <c r="K450" s="31">
        <f t="shared" si="46"/>
        <v>0</v>
      </c>
      <c r="L450" s="52">
        <f t="shared" si="48"/>
        <v>0</v>
      </c>
      <c r="M450" s="31">
        <f t="shared" si="45"/>
        <v>0</v>
      </c>
      <c r="N450" s="54">
        <f t="shared" si="49"/>
        <v>0</v>
      </c>
    </row>
    <row r="451" spans="1:14" ht="12.75">
      <c r="A451" s="13" t="s">
        <v>1126</v>
      </c>
      <c r="B451" s="5" t="s">
        <v>1127</v>
      </c>
      <c r="C451" s="2">
        <f>SUM(C452+C462+C466+C488+C510)</f>
        <v>500000</v>
      </c>
      <c r="D451" s="2">
        <f>SUM(D452+D462+D466+D488+D510)</f>
        <v>-270700.939</v>
      </c>
      <c r="E451" s="25">
        <f t="shared" si="47"/>
        <v>229299.061</v>
      </c>
      <c r="F451" s="30">
        <f t="shared" si="44"/>
        <v>0.5357642484384688</v>
      </c>
      <c r="G451" s="32">
        <f>SUM(G452+G462+G466+G488+G510)</f>
        <v>0</v>
      </c>
      <c r="H451" s="2">
        <f>SUM(H452+H462+H466+H488+H510)</f>
        <v>229299.061</v>
      </c>
      <c r="I451" s="30">
        <f t="shared" si="50"/>
        <v>100</v>
      </c>
      <c r="J451" s="32">
        <f>SUM(J452+J462+J466+J488+J510)</f>
        <v>0</v>
      </c>
      <c r="K451" s="30">
        <f t="shared" si="46"/>
        <v>0</v>
      </c>
      <c r="L451" s="32">
        <f t="shared" si="48"/>
        <v>229299.061</v>
      </c>
      <c r="M451" s="30">
        <f t="shared" si="45"/>
        <v>100</v>
      </c>
      <c r="N451" s="27">
        <f t="shared" si="49"/>
        <v>0</v>
      </c>
    </row>
    <row r="452" spans="1:14" ht="38.25" hidden="1">
      <c r="A452" s="13" t="s">
        <v>1128</v>
      </c>
      <c r="B452" s="5" t="s">
        <v>1129</v>
      </c>
      <c r="C452" s="2">
        <f>SUM(C453:C461)</f>
        <v>0</v>
      </c>
      <c r="D452" s="2">
        <f>SUM(D453:D461)</f>
        <v>0</v>
      </c>
      <c r="E452" s="25">
        <f t="shared" si="47"/>
        <v>0</v>
      </c>
      <c r="F452" s="30">
        <f t="shared" si="44"/>
        <v>0</v>
      </c>
      <c r="G452" s="32">
        <f>SUM(G453:G461)</f>
        <v>0</v>
      </c>
      <c r="H452" s="2">
        <f>SUM(H453:H461)</f>
        <v>0</v>
      </c>
      <c r="I452" s="30">
        <f t="shared" si="50"/>
        <v>0</v>
      </c>
      <c r="J452" s="32">
        <f>SUM(J453:J461)</f>
        <v>0</v>
      </c>
      <c r="K452" s="30">
        <f t="shared" si="46"/>
        <v>0</v>
      </c>
      <c r="L452" s="32">
        <f t="shared" si="48"/>
        <v>0</v>
      </c>
      <c r="M452" s="30">
        <f t="shared" si="45"/>
        <v>0</v>
      </c>
      <c r="N452" s="27">
        <f t="shared" si="49"/>
        <v>0</v>
      </c>
    </row>
    <row r="453" spans="1:14" ht="12.75" hidden="1">
      <c r="A453" s="17" t="s">
        <v>1609</v>
      </c>
      <c r="B453" s="7" t="s">
        <v>1130</v>
      </c>
      <c r="C453" s="3"/>
      <c r="D453" s="3"/>
      <c r="E453" s="26">
        <f t="shared" si="47"/>
        <v>0</v>
      </c>
      <c r="F453" s="31">
        <f t="shared" si="44"/>
        <v>0</v>
      </c>
      <c r="G453" s="33"/>
      <c r="H453" s="3"/>
      <c r="I453" s="31">
        <f t="shared" si="50"/>
        <v>0</v>
      </c>
      <c r="J453" s="33"/>
      <c r="K453" s="31">
        <f t="shared" si="46"/>
        <v>0</v>
      </c>
      <c r="L453" s="52">
        <f t="shared" si="48"/>
        <v>0</v>
      </c>
      <c r="M453" s="31">
        <f t="shared" si="45"/>
        <v>0</v>
      </c>
      <c r="N453" s="54">
        <f t="shared" si="49"/>
        <v>0</v>
      </c>
    </row>
    <row r="454" spans="1:14" ht="12.75" hidden="1">
      <c r="A454" s="17" t="s">
        <v>1610</v>
      </c>
      <c r="B454" s="7" t="s">
        <v>1131</v>
      </c>
      <c r="C454" s="3"/>
      <c r="D454" s="3"/>
      <c r="E454" s="26">
        <f t="shared" si="47"/>
        <v>0</v>
      </c>
      <c r="F454" s="31">
        <f t="shared" si="44"/>
        <v>0</v>
      </c>
      <c r="G454" s="33"/>
      <c r="H454" s="3"/>
      <c r="I454" s="31">
        <f t="shared" si="50"/>
        <v>0</v>
      </c>
      <c r="J454" s="33"/>
      <c r="K454" s="31">
        <f t="shared" si="46"/>
        <v>0</v>
      </c>
      <c r="L454" s="52">
        <f t="shared" si="48"/>
        <v>0</v>
      </c>
      <c r="M454" s="31">
        <f t="shared" si="45"/>
        <v>0</v>
      </c>
      <c r="N454" s="54">
        <f t="shared" si="49"/>
        <v>0</v>
      </c>
    </row>
    <row r="455" spans="1:14" ht="12.75" hidden="1">
      <c r="A455" s="17" t="s">
        <v>1611</v>
      </c>
      <c r="B455" s="7" t="s">
        <v>1132</v>
      </c>
      <c r="C455" s="3"/>
      <c r="D455" s="3"/>
      <c r="E455" s="26">
        <f t="shared" si="47"/>
        <v>0</v>
      </c>
      <c r="F455" s="31">
        <f t="shared" si="44"/>
        <v>0</v>
      </c>
      <c r="G455" s="33"/>
      <c r="H455" s="3"/>
      <c r="I455" s="31">
        <f t="shared" si="50"/>
        <v>0</v>
      </c>
      <c r="J455" s="33"/>
      <c r="K455" s="31">
        <f t="shared" si="46"/>
        <v>0</v>
      </c>
      <c r="L455" s="52">
        <f t="shared" si="48"/>
        <v>0</v>
      </c>
      <c r="M455" s="31">
        <f t="shared" si="45"/>
        <v>0</v>
      </c>
      <c r="N455" s="54">
        <f t="shared" si="49"/>
        <v>0</v>
      </c>
    </row>
    <row r="456" spans="1:14" ht="12.75" hidden="1">
      <c r="A456" s="17" t="s">
        <v>1612</v>
      </c>
      <c r="B456" s="7" t="s">
        <v>93</v>
      </c>
      <c r="C456" s="3"/>
      <c r="D456" s="3"/>
      <c r="E456" s="26">
        <f t="shared" si="47"/>
        <v>0</v>
      </c>
      <c r="F456" s="31">
        <f t="shared" si="44"/>
        <v>0</v>
      </c>
      <c r="G456" s="33"/>
      <c r="H456" s="3"/>
      <c r="I456" s="31">
        <f t="shared" si="50"/>
        <v>0</v>
      </c>
      <c r="J456" s="33"/>
      <c r="K456" s="31">
        <f t="shared" si="46"/>
        <v>0</v>
      </c>
      <c r="L456" s="52">
        <f t="shared" si="48"/>
        <v>0</v>
      </c>
      <c r="M456" s="31">
        <f t="shared" si="45"/>
        <v>0</v>
      </c>
      <c r="N456" s="54">
        <f t="shared" si="49"/>
        <v>0</v>
      </c>
    </row>
    <row r="457" spans="1:14" ht="12.75" hidden="1">
      <c r="A457" s="17" t="s">
        <v>1613</v>
      </c>
      <c r="B457" s="7" t="s">
        <v>94</v>
      </c>
      <c r="C457" s="3"/>
      <c r="D457" s="3"/>
      <c r="E457" s="26">
        <f t="shared" si="47"/>
        <v>0</v>
      </c>
      <c r="F457" s="31">
        <f aca="true" t="shared" si="51" ref="F457:F520">IF(OR(E457=0,E$1142=0),0,E457/E$1142)*100</f>
        <v>0</v>
      </c>
      <c r="G457" s="33"/>
      <c r="H457" s="3"/>
      <c r="I457" s="31">
        <f t="shared" si="50"/>
        <v>0</v>
      </c>
      <c r="J457" s="33"/>
      <c r="K457" s="31">
        <f t="shared" si="46"/>
        <v>0</v>
      </c>
      <c r="L457" s="52">
        <f t="shared" si="48"/>
        <v>0</v>
      </c>
      <c r="M457" s="31">
        <f t="shared" si="45"/>
        <v>0</v>
      </c>
      <c r="N457" s="54">
        <f t="shared" si="49"/>
        <v>0</v>
      </c>
    </row>
    <row r="458" spans="1:14" ht="12.75" hidden="1">
      <c r="A458" s="17" t="s">
        <v>1614</v>
      </c>
      <c r="B458" s="7" t="s">
        <v>95</v>
      </c>
      <c r="C458" s="3"/>
      <c r="D458" s="3"/>
      <c r="E458" s="26">
        <f t="shared" si="47"/>
        <v>0</v>
      </c>
      <c r="F458" s="31">
        <f t="shared" si="51"/>
        <v>0</v>
      </c>
      <c r="G458" s="33"/>
      <c r="H458" s="3"/>
      <c r="I458" s="31">
        <f t="shared" si="50"/>
        <v>0</v>
      </c>
      <c r="J458" s="33"/>
      <c r="K458" s="31">
        <f t="shared" si="46"/>
        <v>0</v>
      </c>
      <c r="L458" s="52">
        <f t="shared" si="48"/>
        <v>0</v>
      </c>
      <c r="M458" s="31">
        <f aca="true" t="shared" si="52" ref="M458:M521">IF(OR(L458=0,E458=0),0,L458/E458)*100</f>
        <v>0</v>
      </c>
      <c r="N458" s="54">
        <f t="shared" si="49"/>
        <v>0</v>
      </c>
    </row>
    <row r="459" spans="1:14" ht="25.5" hidden="1">
      <c r="A459" s="17" t="s">
        <v>96</v>
      </c>
      <c r="B459" s="6" t="s">
        <v>97</v>
      </c>
      <c r="C459" s="3"/>
      <c r="D459" s="3"/>
      <c r="E459" s="26">
        <f t="shared" si="47"/>
        <v>0</v>
      </c>
      <c r="F459" s="31">
        <f t="shared" si="51"/>
        <v>0</v>
      </c>
      <c r="G459" s="33"/>
      <c r="H459" s="3"/>
      <c r="I459" s="31">
        <f t="shared" si="50"/>
        <v>0</v>
      </c>
      <c r="J459" s="33"/>
      <c r="K459" s="31">
        <f aca="true" t="shared" si="53" ref="K459:K522">IF(OR(J459=0,E459=0),0,J459/E459)*100</f>
        <v>0</v>
      </c>
      <c r="L459" s="52">
        <f t="shared" si="48"/>
        <v>0</v>
      </c>
      <c r="M459" s="31">
        <f t="shared" si="52"/>
        <v>0</v>
      </c>
      <c r="N459" s="54">
        <f t="shared" si="49"/>
        <v>0</v>
      </c>
    </row>
    <row r="460" spans="1:14" ht="12.75" hidden="1">
      <c r="A460" s="17" t="s">
        <v>1615</v>
      </c>
      <c r="B460" s="7" t="s">
        <v>98</v>
      </c>
      <c r="C460" s="3"/>
      <c r="D460" s="3"/>
      <c r="E460" s="26">
        <f t="shared" si="47"/>
        <v>0</v>
      </c>
      <c r="F460" s="31">
        <f t="shared" si="51"/>
        <v>0</v>
      </c>
      <c r="G460" s="33"/>
      <c r="H460" s="3"/>
      <c r="I460" s="31">
        <f t="shared" si="50"/>
        <v>0</v>
      </c>
      <c r="J460" s="33"/>
      <c r="K460" s="31">
        <f t="shared" si="53"/>
        <v>0</v>
      </c>
      <c r="L460" s="52">
        <f t="shared" si="48"/>
        <v>0</v>
      </c>
      <c r="M460" s="31">
        <f t="shared" si="52"/>
        <v>0</v>
      </c>
      <c r="N460" s="54">
        <f t="shared" si="49"/>
        <v>0</v>
      </c>
    </row>
    <row r="461" spans="1:14" ht="12.75" hidden="1">
      <c r="A461" s="17" t="s">
        <v>1616</v>
      </c>
      <c r="B461" s="7" t="s">
        <v>99</v>
      </c>
      <c r="C461" s="3"/>
      <c r="D461" s="3"/>
      <c r="E461" s="26">
        <f aca="true" t="shared" si="54" ref="E461:E524">SUM(C461:D461)</f>
        <v>0</v>
      </c>
      <c r="F461" s="31">
        <f t="shared" si="51"/>
        <v>0</v>
      </c>
      <c r="G461" s="33"/>
      <c r="H461" s="3"/>
      <c r="I461" s="31">
        <f t="shared" si="50"/>
        <v>0</v>
      </c>
      <c r="J461" s="33"/>
      <c r="K461" s="31">
        <f t="shared" si="53"/>
        <v>0</v>
      </c>
      <c r="L461" s="52">
        <f aca="true" t="shared" si="55" ref="L461:L524">SUM(J461++H461)</f>
        <v>0</v>
      </c>
      <c r="M461" s="31">
        <f t="shared" si="52"/>
        <v>0</v>
      </c>
      <c r="N461" s="54">
        <f aca="true" t="shared" si="56" ref="N461:N524">SUM(E461-L461)</f>
        <v>0</v>
      </c>
    </row>
    <row r="462" spans="1:14" ht="51" hidden="1">
      <c r="A462" s="13" t="s">
        <v>100</v>
      </c>
      <c r="B462" s="5" t="s">
        <v>101</v>
      </c>
      <c r="C462" s="2">
        <f>SUM(C463:C465)</f>
        <v>0</v>
      </c>
      <c r="D462" s="2">
        <f>SUM(D463:D465)</f>
        <v>0</v>
      </c>
      <c r="E462" s="25">
        <f t="shared" si="54"/>
        <v>0</v>
      </c>
      <c r="F462" s="30">
        <f t="shared" si="51"/>
        <v>0</v>
      </c>
      <c r="G462" s="32">
        <f>SUM(G463:G465)</f>
        <v>0</v>
      </c>
      <c r="H462" s="2">
        <f>SUM(H463:H465)</f>
        <v>0</v>
      </c>
      <c r="I462" s="30">
        <f t="shared" si="50"/>
        <v>0</v>
      </c>
      <c r="J462" s="32">
        <f>SUM(J463:J465)</f>
        <v>0</v>
      </c>
      <c r="K462" s="30">
        <f t="shared" si="53"/>
        <v>0</v>
      </c>
      <c r="L462" s="32">
        <f t="shared" si="55"/>
        <v>0</v>
      </c>
      <c r="M462" s="30">
        <f t="shared" si="52"/>
        <v>0</v>
      </c>
      <c r="N462" s="27">
        <f t="shared" si="56"/>
        <v>0</v>
      </c>
    </row>
    <row r="463" spans="1:14" ht="25.5" hidden="1">
      <c r="A463" s="17" t="s">
        <v>102</v>
      </c>
      <c r="B463" s="6" t="s">
        <v>103</v>
      </c>
      <c r="C463" s="3"/>
      <c r="D463" s="3"/>
      <c r="E463" s="26">
        <f t="shared" si="54"/>
        <v>0</v>
      </c>
      <c r="F463" s="31">
        <f t="shared" si="51"/>
        <v>0</v>
      </c>
      <c r="G463" s="33"/>
      <c r="H463" s="3"/>
      <c r="I463" s="31">
        <f t="shared" si="50"/>
        <v>0</v>
      </c>
      <c r="J463" s="33"/>
      <c r="K463" s="31">
        <f t="shared" si="53"/>
        <v>0</v>
      </c>
      <c r="L463" s="52">
        <f t="shared" si="55"/>
        <v>0</v>
      </c>
      <c r="M463" s="31">
        <f t="shared" si="52"/>
        <v>0</v>
      </c>
      <c r="N463" s="54">
        <f t="shared" si="56"/>
        <v>0</v>
      </c>
    </row>
    <row r="464" spans="1:14" ht="38.25" hidden="1">
      <c r="A464" s="17" t="s">
        <v>104</v>
      </c>
      <c r="B464" s="6" t="s">
        <v>106</v>
      </c>
      <c r="C464" s="3"/>
      <c r="D464" s="3"/>
      <c r="E464" s="26">
        <f t="shared" si="54"/>
        <v>0</v>
      </c>
      <c r="F464" s="31">
        <f t="shared" si="51"/>
        <v>0</v>
      </c>
      <c r="G464" s="33"/>
      <c r="H464" s="3"/>
      <c r="I464" s="31">
        <f t="shared" si="50"/>
        <v>0</v>
      </c>
      <c r="J464" s="33"/>
      <c r="K464" s="31">
        <f t="shared" si="53"/>
        <v>0</v>
      </c>
      <c r="L464" s="52">
        <f t="shared" si="55"/>
        <v>0</v>
      </c>
      <c r="M464" s="31">
        <f t="shared" si="52"/>
        <v>0</v>
      </c>
      <c r="N464" s="54">
        <f t="shared" si="56"/>
        <v>0</v>
      </c>
    </row>
    <row r="465" spans="1:14" ht="12.75" hidden="1">
      <c r="A465" s="17">
        <v>7094</v>
      </c>
      <c r="B465" s="7" t="s">
        <v>107</v>
      </c>
      <c r="C465" s="3"/>
      <c r="D465" s="3"/>
      <c r="E465" s="26">
        <f t="shared" si="54"/>
        <v>0</v>
      </c>
      <c r="F465" s="31">
        <f t="shared" si="51"/>
        <v>0</v>
      </c>
      <c r="G465" s="33"/>
      <c r="H465" s="3"/>
      <c r="I465" s="31">
        <f t="shared" si="50"/>
        <v>0</v>
      </c>
      <c r="J465" s="33"/>
      <c r="K465" s="31">
        <f t="shared" si="53"/>
        <v>0</v>
      </c>
      <c r="L465" s="52">
        <f t="shared" si="55"/>
        <v>0</v>
      </c>
      <c r="M465" s="31">
        <f t="shared" si="52"/>
        <v>0</v>
      </c>
      <c r="N465" s="54">
        <f t="shared" si="56"/>
        <v>0</v>
      </c>
    </row>
    <row r="466" spans="1:14" ht="38.25">
      <c r="A466" s="13" t="s">
        <v>108</v>
      </c>
      <c r="B466" s="5" t="s">
        <v>109</v>
      </c>
      <c r="C466" s="2">
        <f>SUM(C467:C487)</f>
        <v>500000</v>
      </c>
      <c r="D466" s="2">
        <f>SUM(D467:D487)</f>
        <v>-270700.939</v>
      </c>
      <c r="E466" s="25">
        <f t="shared" si="54"/>
        <v>229299.061</v>
      </c>
      <c r="F466" s="30">
        <f t="shared" si="51"/>
        <v>0.5357642484384688</v>
      </c>
      <c r="G466" s="32">
        <f>SUM(G467:G487)</f>
        <v>0</v>
      </c>
      <c r="H466" s="2">
        <f>SUM(H467:H487)</f>
        <v>229299.061</v>
      </c>
      <c r="I466" s="30">
        <f t="shared" si="50"/>
        <v>100</v>
      </c>
      <c r="J466" s="32">
        <f>SUM(J467:J487)</f>
        <v>0</v>
      </c>
      <c r="K466" s="30">
        <f t="shared" si="53"/>
        <v>0</v>
      </c>
      <c r="L466" s="32">
        <f t="shared" si="55"/>
        <v>229299.061</v>
      </c>
      <c r="M466" s="30">
        <f t="shared" si="52"/>
        <v>100</v>
      </c>
      <c r="N466" s="27">
        <f t="shared" si="56"/>
        <v>0</v>
      </c>
    </row>
    <row r="467" spans="1:14" ht="25.5" hidden="1">
      <c r="A467" s="17" t="s">
        <v>110</v>
      </c>
      <c r="B467" s="8" t="s">
        <v>111</v>
      </c>
      <c r="C467" s="3"/>
      <c r="D467" s="3"/>
      <c r="E467" s="26">
        <f t="shared" si="54"/>
        <v>0</v>
      </c>
      <c r="F467" s="31">
        <f t="shared" si="51"/>
        <v>0</v>
      </c>
      <c r="G467" s="33"/>
      <c r="H467" s="3"/>
      <c r="I467" s="31">
        <f t="shared" si="50"/>
        <v>0</v>
      </c>
      <c r="J467" s="33"/>
      <c r="K467" s="31">
        <f t="shared" si="53"/>
        <v>0</v>
      </c>
      <c r="L467" s="52">
        <f t="shared" si="55"/>
        <v>0</v>
      </c>
      <c r="M467" s="31">
        <f t="shared" si="52"/>
        <v>0</v>
      </c>
      <c r="N467" s="54">
        <f t="shared" si="56"/>
        <v>0</v>
      </c>
    </row>
    <row r="468" spans="1:14" ht="25.5">
      <c r="A468" s="17" t="s">
        <v>112</v>
      </c>
      <c r="B468" s="6" t="s">
        <v>113</v>
      </c>
      <c r="C468" s="3">
        <v>500000</v>
      </c>
      <c r="D468" s="3">
        <v>-270700.939</v>
      </c>
      <c r="E468" s="26">
        <f t="shared" si="54"/>
        <v>229299.061</v>
      </c>
      <c r="F468" s="31">
        <f t="shared" si="51"/>
        <v>0.5357642484384688</v>
      </c>
      <c r="G468" s="33"/>
      <c r="H468" s="3">
        <v>229299.061</v>
      </c>
      <c r="I468" s="31">
        <f t="shared" si="50"/>
        <v>100</v>
      </c>
      <c r="J468" s="33"/>
      <c r="K468" s="31">
        <f t="shared" si="53"/>
        <v>0</v>
      </c>
      <c r="L468" s="52">
        <f t="shared" si="55"/>
        <v>229299.061</v>
      </c>
      <c r="M468" s="31">
        <f t="shared" si="52"/>
        <v>100</v>
      </c>
      <c r="N468" s="54">
        <f t="shared" si="56"/>
        <v>0</v>
      </c>
    </row>
    <row r="469" spans="1:14" ht="25.5" hidden="1">
      <c r="A469" s="17" t="s">
        <v>114</v>
      </c>
      <c r="B469" s="6" t="s">
        <v>115</v>
      </c>
      <c r="C469" s="3"/>
      <c r="D469" s="3"/>
      <c r="E469" s="26">
        <f t="shared" si="54"/>
        <v>0</v>
      </c>
      <c r="F469" s="31">
        <f t="shared" si="51"/>
        <v>0</v>
      </c>
      <c r="G469" s="33"/>
      <c r="H469" s="3"/>
      <c r="I469" s="31">
        <f t="shared" si="50"/>
        <v>0</v>
      </c>
      <c r="J469" s="33"/>
      <c r="K469" s="31">
        <f t="shared" si="53"/>
        <v>0</v>
      </c>
      <c r="L469" s="52">
        <f t="shared" si="55"/>
        <v>0</v>
      </c>
      <c r="M469" s="31">
        <f t="shared" si="52"/>
        <v>0</v>
      </c>
      <c r="N469" s="54">
        <f t="shared" si="56"/>
        <v>0</v>
      </c>
    </row>
    <row r="470" spans="1:14" ht="12.75" hidden="1">
      <c r="A470" s="17" t="s">
        <v>116</v>
      </c>
      <c r="B470" s="6" t="s">
        <v>117</v>
      </c>
      <c r="C470" s="3"/>
      <c r="D470" s="3"/>
      <c r="E470" s="26">
        <f t="shared" si="54"/>
        <v>0</v>
      </c>
      <c r="F470" s="31">
        <f t="shared" si="51"/>
        <v>0</v>
      </c>
      <c r="G470" s="33"/>
      <c r="H470" s="3"/>
      <c r="I470" s="31">
        <f t="shared" si="50"/>
        <v>0</v>
      </c>
      <c r="J470" s="33"/>
      <c r="K470" s="31">
        <f t="shared" si="53"/>
        <v>0</v>
      </c>
      <c r="L470" s="52">
        <f t="shared" si="55"/>
        <v>0</v>
      </c>
      <c r="M470" s="31">
        <f t="shared" si="52"/>
        <v>0</v>
      </c>
      <c r="N470" s="54">
        <f t="shared" si="56"/>
        <v>0</v>
      </c>
    </row>
    <row r="471" spans="1:14" ht="12.75" hidden="1">
      <c r="A471" s="17" t="s">
        <v>1617</v>
      </c>
      <c r="B471" s="7" t="s">
        <v>118</v>
      </c>
      <c r="C471" s="3"/>
      <c r="D471" s="3"/>
      <c r="E471" s="26">
        <f t="shared" si="54"/>
        <v>0</v>
      </c>
      <c r="F471" s="31">
        <f t="shared" si="51"/>
        <v>0</v>
      </c>
      <c r="G471" s="33"/>
      <c r="H471" s="3"/>
      <c r="I471" s="31">
        <f t="shared" si="50"/>
        <v>0</v>
      </c>
      <c r="J471" s="33"/>
      <c r="K471" s="31">
        <f t="shared" si="53"/>
        <v>0</v>
      </c>
      <c r="L471" s="52">
        <f t="shared" si="55"/>
        <v>0</v>
      </c>
      <c r="M471" s="31">
        <f t="shared" si="52"/>
        <v>0</v>
      </c>
      <c r="N471" s="54">
        <f t="shared" si="56"/>
        <v>0</v>
      </c>
    </row>
    <row r="472" spans="1:14" ht="12.75" hidden="1">
      <c r="A472" s="17" t="s">
        <v>1618</v>
      </c>
      <c r="B472" s="7" t="s">
        <v>119</v>
      </c>
      <c r="C472" s="3"/>
      <c r="D472" s="3"/>
      <c r="E472" s="26">
        <f t="shared" si="54"/>
        <v>0</v>
      </c>
      <c r="F472" s="31">
        <f t="shared" si="51"/>
        <v>0</v>
      </c>
      <c r="G472" s="33"/>
      <c r="H472" s="3"/>
      <c r="I472" s="31">
        <f t="shared" si="50"/>
        <v>0</v>
      </c>
      <c r="J472" s="33"/>
      <c r="K472" s="31">
        <f t="shared" si="53"/>
        <v>0</v>
      </c>
      <c r="L472" s="52">
        <f t="shared" si="55"/>
        <v>0</v>
      </c>
      <c r="M472" s="31">
        <f t="shared" si="52"/>
        <v>0</v>
      </c>
      <c r="N472" s="54">
        <f t="shared" si="56"/>
        <v>0</v>
      </c>
    </row>
    <row r="473" spans="1:14" ht="12.75" hidden="1">
      <c r="A473" s="17" t="s">
        <v>1619</v>
      </c>
      <c r="B473" s="7" t="s">
        <v>120</v>
      </c>
      <c r="C473" s="3"/>
      <c r="D473" s="3"/>
      <c r="E473" s="26">
        <f t="shared" si="54"/>
        <v>0</v>
      </c>
      <c r="F473" s="31">
        <f t="shared" si="51"/>
        <v>0</v>
      </c>
      <c r="G473" s="33"/>
      <c r="H473" s="3"/>
      <c r="I473" s="31">
        <f t="shared" si="50"/>
        <v>0</v>
      </c>
      <c r="J473" s="33"/>
      <c r="K473" s="31">
        <f t="shared" si="53"/>
        <v>0</v>
      </c>
      <c r="L473" s="52">
        <f t="shared" si="55"/>
        <v>0</v>
      </c>
      <c r="M473" s="31">
        <f t="shared" si="52"/>
        <v>0</v>
      </c>
      <c r="N473" s="54">
        <f t="shared" si="56"/>
        <v>0</v>
      </c>
    </row>
    <row r="474" spans="1:14" ht="12.75" hidden="1">
      <c r="A474" s="17" t="s">
        <v>1620</v>
      </c>
      <c r="B474" s="7" t="s">
        <v>121</v>
      </c>
      <c r="C474" s="3"/>
      <c r="D474" s="3"/>
      <c r="E474" s="26">
        <f t="shared" si="54"/>
        <v>0</v>
      </c>
      <c r="F474" s="31">
        <f t="shared" si="51"/>
        <v>0</v>
      </c>
      <c r="G474" s="33"/>
      <c r="H474" s="3"/>
      <c r="I474" s="31">
        <f aca="true" t="shared" si="57" ref="I474:I537">IF(OR(H474=0,E474=0),0,H474/E474)*100</f>
        <v>0</v>
      </c>
      <c r="J474" s="33"/>
      <c r="K474" s="31">
        <f t="shared" si="53"/>
        <v>0</v>
      </c>
      <c r="L474" s="52">
        <f t="shared" si="55"/>
        <v>0</v>
      </c>
      <c r="M474" s="31">
        <f t="shared" si="52"/>
        <v>0</v>
      </c>
      <c r="N474" s="54">
        <f t="shared" si="56"/>
        <v>0</v>
      </c>
    </row>
    <row r="475" spans="1:14" ht="25.5" hidden="1">
      <c r="A475" s="17" t="s">
        <v>122</v>
      </c>
      <c r="B475" s="6" t="s">
        <v>123</v>
      </c>
      <c r="C475" s="3"/>
      <c r="D475" s="3"/>
      <c r="E475" s="26">
        <f t="shared" si="54"/>
        <v>0</v>
      </c>
      <c r="F475" s="31">
        <f t="shared" si="51"/>
        <v>0</v>
      </c>
      <c r="G475" s="33"/>
      <c r="H475" s="3"/>
      <c r="I475" s="31">
        <f t="shared" si="57"/>
        <v>0</v>
      </c>
      <c r="J475" s="33"/>
      <c r="K475" s="31">
        <f t="shared" si="53"/>
        <v>0</v>
      </c>
      <c r="L475" s="52">
        <f t="shared" si="55"/>
        <v>0</v>
      </c>
      <c r="M475" s="31">
        <f t="shared" si="52"/>
        <v>0</v>
      </c>
      <c r="N475" s="54">
        <f t="shared" si="56"/>
        <v>0</v>
      </c>
    </row>
    <row r="476" spans="1:14" ht="38.25" hidden="1">
      <c r="A476" s="17" t="s">
        <v>124</v>
      </c>
      <c r="B476" s="6" t="s">
        <v>125</v>
      </c>
      <c r="C476" s="3"/>
      <c r="D476" s="3"/>
      <c r="E476" s="26">
        <f t="shared" si="54"/>
        <v>0</v>
      </c>
      <c r="F476" s="31">
        <f t="shared" si="51"/>
        <v>0</v>
      </c>
      <c r="G476" s="33"/>
      <c r="H476" s="3"/>
      <c r="I476" s="31">
        <f t="shared" si="57"/>
        <v>0</v>
      </c>
      <c r="J476" s="33"/>
      <c r="K476" s="31">
        <f t="shared" si="53"/>
        <v>0</v>
      </c>
      <c r="L476" s="52">
        <f t="shared" si="55"/>
        <v>0</v>
      </c>
      <c r="M476" s="31">
        <f t="shared" si="52"/>
        <v>0</v>
      </c>
      <c r="N476" s="54">
        <f t="shared" si="56"/>
        <v>0</v>
      </c>
    </row>
    <row r="477" spans="1:14" ht="25.5" hidden="1">
      <c r="A477" s="17" t="s">
        <v>126</v>
      </c>
      <c r="B477" s="6" t="s">
        <v>127</v>
      </c>
      <c r="C477" s="3"/>
      <c r="D477" s="3"/>
      <c r="E477" s="26">
        <f t="shared" si="54"/>
        <v>0</v>
      </c>
      <c r="F477" s="31">
        <f t="shared" si="51"/>
        <v>0</v>
      </c>
      <c r="G477" s="33"/>
      <c r="H477" s="3"/>
      <c r="I477" s="31">
        <f t="shared" si="57"/>
        <v>0</v>
      </c>
      <c r="J477" s="33"/>
      <c r="K477" s="31">
        <f t="shared" si="53"/>
        <v>0</v>
      </c>
      <c r="L477" s="52">
        <f t="shared" si="55"/>
        <v>0</v>
      </c>
      <c r="M477" s="31">
        <f t="shared" si="52"/>
        <v>0</v>
      </c>
      <c r="N477" s="54">
        <f t="shared" si="56"/>
        <v>0</v>
      </c>
    </row>
    <row r="478" spans="1:14" ht="12.75" hidden="1">
      <c r="A478" s="17" t="s">
        <v>128</v>
      </c>
      <c r="B478" s="8" t="s">
        <v>129</v>
      </c>
      <c r="C478" s="3"/>
      <c r="D478" s="3"/>
      <c r="E478" s="26">
        <f t="shared" si="54"/>
        <v>0</v>
      </c>
      <c r="F478" s="31">
        <f t="shared" si="51"/>
        <v>0</v>
      </c>
      <c r="G478" s="33"/>
      <c r="H478" s="3"/>
      <c r="I478" s="31">
        <f t="shared" si="57"/>
        <v>0</v>
      </c>
      <c r="J478" s="33"/>
      <c r="K478" s="31">
        <f t="shared" si="53"/>
        <v>0</v>
      </c>
      <c r="L478" s="52">
        <f t="shared" si="55"/>
        <v>0</v>
      </c>
      <c r="M478" s="31">
        <f t="shared" si="52"/>
        <v>0</v>
      </c>
      <c r="N478" s="54">
        <f t="shared" si="56"/>
        <v>0</v>
      </c>
    </row>
    <row r="479" spans="1:14" ht="25.5" hidden="1">
      <c r="A479" s="17" t="s">
        <v>130</v>
      </c>
      <c r="B479" s="8" t="s">
        <v>131</v>
      </c>
      <c r="C479" s="3"/>
      <c r="D479" s="3"/>
      <c r="E479" s="26">
        <f t="shared" si="54"/>
        <v>0</v>
      </c>
      <c r="F479" s="31">
        <f t="shared" si="51"/>
        <v>0</v>
      </c>
      <c r="G479" s="33"/>
      <c r="H479" s="3"/>
      <c r="I479" s="31">
        <f t="shared" si="57"/>
        <v>0</v>
      </c>
      <c r="J479" s="33"/>
      <c r="K479" s="31">
        <f t="shared" si="53"/>
        <v>0</v>
      </c>
      <c r="L479" s="52">
        <f t="shared" si="55"/>
        <v>0</v>
      </c>
      <c r="M479" s="31">
        <f t="shared" si="52"/>
        <v>0</v>
      </c>
      <c r="N479" s="54">
        <f t="shared" si="56"/>
        <v>0</v>
      </c>
    </row>
    <row r="480" spans="1:14" ht="12.75" hidden="1">
      <c r="A480" s="17" t="s">
        <v>132</v>
      </c>
      <c r="B480" s="8" t="s">
        <v>133</v>
      </c>
      <c r="C480" s="3"/>
      <c r="D480" s="3"/>
      <c r="E480" s="26">
        <f t="shared" si="54"/>
        <v>0</v>
      </c>
      <c r="F480" s="31">
        <f t="shared" si="51"/>
        <v>0</v>
      </c>
      <c r="G480" s="33"/>
      <c r="H480" s="3"/>
      <c r="I480" s="31">
        <f t="shared" si="57"/>
        <v>0</v>
      </c>
      <c r="J480" s="33"/>
      <c r="K480" s="31">
        <f t="shared" si="53"/>
        <v>0</v>
      </c>
      <c r="L480" s="52">
        <f t="shared" si="55"/>
        <v>0</v>
      </c>
      <c r="M480" s="31">
        <f t="shared" si="52"/>
        <v>0</v>
      </c>
      <c r="N480" s="54">
        <f t="shared" si="56"/>
        <v>0</v>
      </c>
    </row>
    <row r="481" spans="1:14" ht="12.75" hidden="1">
      <c r="A481" s="17" t="s">
        <v>134</v>
      </c>
      <c r="B481" s="8" t="s">
        <v>135</v>
      </c>
      <c r="C481" s="3"/>
      <c r="D481" s="3"/>
      <c r="E481" s="26">
        <f t="shared" si="54"/>
        <v>0</v>
      </c>
      <c r="F481" s="31">
        <f t="shared" si="51"/>
        <v>0</v>
      </c>
      <c r="G481" s="33"/>
      <c r="H481" s="3"/>
      <c r="I481" s="31">
        <f t="shared" si="57"/>
        <v>0</v>
      </c>
      <c r="J481" s="33"/>
      <c r="K481" s="31">
        <f t="shared" si="53"/>
        <v>0</v>
      </c>
      <c r="L481" s="52">
        <f t="shared" si="55"/>
        <v>0</v>
      </c>
      <c r="M481" s="31">
        <f t="shared" si="52"/>
        <v>0</v>
      </c>
      <c r="N481" s="54">
        <f t="shared" si="56"/>
        <v>0</v>
      </c>
    </row>
    <row r="482" spans="1:14" ht="12.75" hidden="1">
      <c r="A482" s="17" t="s">
        <v>136</v>
      </c>
      <c r="B482" s="8" t="s">
        <v>137</v>
      </c>
      <c r="C482" s="3"/>
      <c r="D482" s="3"/>
      <c r="E482" s="26">
        <f t="shared" si="54"/>
        <v>0</v>
      </c>
      <c r="F482" s="31">
        <f t="shared" si="51"/>
        <v>0</v>
      </c>
      <c r="G482" s="33"/>
      <c r="H482" s="3"/>
      <c r="I482" s="31">
        <f t="shared" si="57"/>
        <v>0</v>
      </c>
      <c r="J482" s="33"/>
      <c r="K482" s="31">
        <f t="shared" si="53"/>
        <v>0</v>
      </c>
      <c r="L482" s="52">
        <f t="shared" si="55"/>
        <v>0</v>
      </c>
      <c r="M482" s="31">
        <f t="shared" si="52"/>
        <v>0</v>
      </c>
      <c r="N482" s="54">
        <f t="shared" si="56"/>
        <v>0</v>
      </c>
    </row>
    <row r="483" spans="1:14" ht="25.5" hidden="1">
      <c r="A483" s="17" t="s">
        <v>138</v>
      </c>
      <c r="B483" s="8" t="s">
        <v>139</v>
      </c>
      <c r="C483" s="3"/>
      <c r="D483" s="3"/>
      <c r="E483" s="26">
        <f t="shared" si="54"/>
        <v>0</v>
      </c>
      <c r="F483" s="31">
        <f t="shared" si="51"/>
        <v>0</v>
      </c>
      <c r="G483" s="33"/>
      <c r="H483" s="3"/>
      <c r="I483" s="31">
        <f t="shared" si="57"/>
        <v>0</v>
      </c>
      <c r="J483" s="33"/>
      <c r="K483" s="31">
        <f t="shared" si="53"/>
        <v>0</v>
      </c>
      <c r="L483" s="52">
        <f t="shared" si="55"/>
        <v>0</v>
      </c>
      <c r="M483" s="31">
        <f t="shared" si="52"/>
        <v>0</v>
      </c>
      <c r="N483" s="54">
        <f t="shared" si="56"/>
        <v>0</v>
      </c>
    </row>
    <row r="484" spans="1:14" ht="25.5" hidden="1">
      <c r="A484" s="17" t="s">
        <v>140</v>
      </c>
      <c r="B484" s="8" t="s">
        <v>141</v>
      </c>
      <c r="C484" s="3"/>
      <c r="D484" s="3"/>
      <c r="E484" s="26">
        <f t="shared" si="54"/>
        <v>0</v>
      </c>
      <c r="F484" s="31">
        <f t="shared" si="51"/>
        <v>0</v>
      </c>
      <c r="G484" s="33"/>
      <c r="H484" s="3"/>
      <c r="I484" s="31">
        <f t="shared" si="57"/>
        <v>0</v>
      </c>
      <c r="J484" s="33"/>
      <c r="K484" s="31">
        <f t="shared" si="53"/>
        <v>0</v>
      </c>
      <c r="L484" s="52">
        <f t="shared" si="55"/>
        <v>0</v>
      </c>
      <c r="M484" s="31">
        <f t="shared" si="52"/>
        <v>0</v>
      </c>
      <c r="N484" s="54">
        <f t="shared" si="56"/>
        <v>0</v>
      </c>
    </row>
    <row r="485" spans="1:14" ht="25.5" hidden="1">
      <c r="A485" s="17" t="s">
        <v>142</v>
      </c>
      <c r="B485" s="8" t="s">
        <v>143</v>
      </c>
      <c r="C485" s="3"/>
      <c r="D485" s="3"/>
      <c r="E485" s="26">
        <f t="shared" si="54"/>
        <v>0</v>
      </c>
      <c r="F485" s="31">
        <f t="shared" si="51"/>
        <v>0</v>
      </c>
      <c r="G485" s="33"/>
      <c r="H485" s="3"/>
      <c r="I485" s="31">
        <f t="shared" si="57"/>
        <v>0</v>
      </c>
      <c r="J485" s="33"/>
      <c r="K485" s="31">
        <f t="shared" si="53"/>
        <v>0</v>
      </c>
      <c r="L485" s="52">
        <f t="shared" si="55"/>
        <v>0</v>
      </c>
      <c r="M485" s="31">
        <f t="shared" si="52"/>
        <v>0</v>
      </c>
      <c r="N485" s="54">
        <f t="shared" si="56"/>
        <v>0</v>
      </c>
    </row>
    <row r="486" spans="1:14" ht="25.5" hidden="1">
      <c r="A486" s="17" t="s">
        <v>144</v>
      </c>
      <c r="B486" s="6" t="s">
        <v>145</v>
      </c>
      <c r="C486" s="3"/>
      <c r="D486" s="3"/>
      <c r="E486" s="26">
        <f t="shared" si="54"/>
        <v>0</v>
      </c>
      <c r="F486" s="31">
        <f t="shared" si="51"/>
        <v>0</v>
      </c>
      <c r="G486" s="33"/>
      <c r="H486" s="3"/>
      <c r="I486" s="31">
        <f t="shared" si="57"/>
        <v>0</v>
      </c>
      <c r="J486" s="33"/>
      <c r="K486" s="31">
        <f t="shared" si="53"/>
        <v>0</v>
      </c>
      <c r="L486" s="52">
        <f t="shared" si="55"/>
        <v>0</v>
      </c>
      <c r="M486" s="31">
        <f t="shared" si="52"/>
        <v>0</v>
      </c>
      <c r="N486" s="54">
        <f t="shared" si="56"/>
        <v>0</v>
      </c>
    </row>
    <row r="487" spans="1:14" ht="12.75" hidden="1">
      <c r="A487" s="17" t="s">
        <v>146</v>
      </c>
      <c r="B487" s="6" t="s">
        <v>147</v>
      </c>
      <c r="C487" s="3"/>
      <c r="D487" s="3"/>
      <c r="E487" s="26">
        <f t="shared" si="54"/>
        <v>0</v>
      </c>
      <c r="F487" s="31">
        <f t="shared" si="51"/>
        <v>0</v>
      </c>
      <c r="G487" s="33"/>
      <c r="H487" s="3"/>
      <c r="I487" s="31">
        <f t="shared" si="57"/>
        <v>0</v>
      </c>
      <c r="J487" s="33"/>
      <c r="K487" s="31">
        <f t="shared" si="53"/>
        <v>0</v>
      </c>
      <c r="L487" s="52">
        <f t="shared" si="55"/>
        <v>0</v>
      </c>
      <c r="M487" s="31">
        <f t="shared" si="52"/>
        <v>0</v>
      </c>
      <c r="N487" s="54">
        <f t="shared" si="56"/>
        <v>0</v>
      </c>
    </row>
    <row r="488" spans="1:14" ht="25.5" hidden="1">
      <c r="A488" s="13" t="s">
        <v>148</v>
      </c>
      <c r="B488" s="5" t="s">
        <v>149</v>
      </c>
      <c r="C488" s="2">
        <f>SUM(C489:C509)</f>
        <v>0</v>
      </c>
      <c r="D488" s="2">
        <f>SUM(D489:D509)</f>
        <v>0</v>
      </c>
      <c r="E488" s="25">
        <f t="shared" si="54"/>
        <v>0</v>
      </c>
      <c r="F488" s="30">
        <f t="shared" si="51"/>
        <v>0</v>
      </c>
      <c r="G488" s="32">
        <f>SUM(G489:G509)</f>
        <v>0</v>
      </c>
      <c r="H488" s="2">
        <f>SUM(H489:H509)</f>
        <v>0</v>
      </c>
      <c r="I488" s="30">
        <f t="shared" si="57"/>
        <v>0</v>
      </c>
      <c r="J488" s="32">
        <f>SUM(J489:J509)</f>
        <v>0</v>
      </c>
      <c r="K488" s="30">
        <f t="shared" si="53"/>
        <v>0</v>
      </c>
      <c r="L488" s="32">
        <f t="shared" si="55"/>
        <v>0</v>
      </c>
      <c r="M488" s="30">
        <f t="shared" si="52"/>
        <v>0</v>
      </c>
      <c r="N488" s="27">
        <f t="shared" si="56"/>
        <v>0</v>
      </c>
    </row>
    <row r="489" spans="1:14" ht="25.5" hidden="1">
      <c r="A489" s="17" t="s">
        <v>150</v>
      </c>
      <c r="B489" s="8" t="s">
        <v>151</v>
      </c>
      <c r="C489" s="3"/>
      <c r="D489" s="3"/>
      <c r="E489" s="26">
        <f t="shared" si="54"/>
        <v>0</v>
      </c>
      <c r="F489" s="31">
        <f t="shared" si="51"/>
        <v>0</v>
      </c>
      <c r="G489" s="33"/>
      <c r="H489" s="3"/>
      <c r="I489" s="31">
        <f t="shared" si="57"/>
        <v>0</v>
      </c>
      <c r="J489" s="33"/>
      <c r="K489" s="31">
        <f t="shared" si="53"/>
        <v>0</v>
      </c>
      <c r="L489" s="52">
        <f t="shared" si="55"/>
        <v>0</v>
      </c>
      <c r="M489" s="31">
        <f t="shared" si="52"/>
        <v>0</v>
      </c>
      <c r="N489" s="54">
        <f t="shared" si="56"/>
        <v>0</v>
      </c>
    </row>
    <row r="490" spans="1:14" ht="12.75" hidden="1">
      <c r="A490" s="17" t="s">
        <v>1621</v>
      </c>
      <c r="B490" s="7" t="s">
        <v>152</v>
      </c>
      <c r="C490" s="3"/>
      <c r="D490" s="3"/>
      <c r="E490" s="26">
        <f t="shared" si="54"/>
        <v>0</v>
      </c>
      <c r="F490" s="31">
        <f t="shared" si="51"/>
        <v>0</v>
      </c>
      <c r="G490" s="33"/>
      <c r="H490" s="3"/>
      <c r="I490" s="31">
        <f t="shared" si="57"/>
        <v>0</v>
      </c>
      <c r="J490" s="33"/>
      <c r="K490" s="31">
        <f t="shared" si="53"/>
        <v>0</v>
      </c>
      <c r="L490" s="52">
        <f t="shared" si="55"/>
        <v>0</v>
      </c>
      <c r="M490" s="31">
        <f t="shared" si="52"/>
        <v>0</v>
      </c>
      <c r="N490" s="54">
        <f t="shared" si="56"/>
        <v>0</v>
      </c>
    </row>
    <row r="491" spans="1:14" ht="12.75" hidden="1">
      <c r="A491" s="17" t="s">
        <v>153</v>
      </c>
      <c r="B491" s="8" t="s">
        <v>154</v>
      </c>
      <c r="C491" s="3"/>
      <c r="D491" s="3"/>
      <c r="E491" s="26">
        <f t="shared" si="54"/>
        <v>0</v>
      </c>
      <c r="F491" s="31">
        <f t="shared" si="51"/>
        <v>0</v>
      </c>
      <c r="G491" s="33"/>
      <c r="H491" s="3"/>
      <c r="I491" s="31">
        <f t="shared" si="57"/>
        <v>0</v>
      </c>
      <c r="J491" s="33"/>
      <c r="K491" s="31">
        <f t="shared" si="53"/>
        <v>0</v>
      </c>
      <c r="L491" s="52">
        <f t="shared" si="55"/>
        <v>0</v>
      </c>
      <c r="M491" s="31">
        <f t="shared" si="52"/>
        <v>0</v>
      </c>
      <c r="N491" s="54">
        <f t="shared" si="56"/>
        <v>0</v>
      </c>
    </row>
    <row r="492" spans="1:14" ht="12.75" hidden="1">
      <c r="A492" s="17" t="s">
        <v>155</v>
      </c>
      <c r="B492" s="8" t="s">
        <v>156</v>
      </c>
      <c r="C492" s="3"/>
      <c r="D492" s="3"/>
      <c r="E492" s="26">
        <f t="shared" si="54"/>
        <v>0</v>
      </c>
      <c r="F492" s="31">
        <f t="shared" si="51"/>
        <v>0</v>
      </c>
      <c r="G492" s="33"/>
      <c r="H492" s="3"/>
      <c r="I492" s="31">
        <f t="shared" si="57"/>
        <v>0</v>
      </c>
      <c r="J492" s="33"/>
      <c r="K492" s="31">
        <f t="shared" si="53"/>
        <v>0</v>
      </c>
      <c r="L492" s="52">
        <f t="shared" si="55"/>
        <v>0</v>
      </c>
      <c r="M492" s="31">
        <f t="shared" si="52"/>
        <v>0</v>
      </c>
      <c r="N492" s="54">
        <f t="shared" si="56"/>
        <v>0</v>
      </c>
    </row>
    <row r="493" spans="1:14" ht="12.75" hidden="1">
      <c r="A493" s="17" t="s">
        <v>157</v>
      </c>
      <c r="B493" s="8" t="s">
        <v>158</v>
      </c>
      <c r="C493" s="3"/>
      <c r="D493" s="3"/>
      <c r="E493" s="26">
        <f t="shared" si="54"/>
        <v>0</v>
      </c>
      <c r="F493" s="31">
        <f t="shared" si="51"/>
        <v>0</v>
      </c>
      <c r="G493" s="33"/>
      <c r="H493" s="3"/>
      <c r="I493" s="31">
        <f t="shared" si="57"/>
        <v>0</v>
      </c>
      <c r="J493" s="33"/>
      <c r="K493" s="31">
        <f t="shared" si="53"/>
        <v>0</v>
      </c>
      <c r="L493" s="52">
        <f t="shared" si="55"/>
        <v>0</v>
      </c>
      <c r="M493" s="31">
        <f t="shared" si="52"/>
        <v>0</v>
      </c>
      <c r="N493" s="54">
        <f t="shared" si="56"/>
        <v>0</v>
      </c>
    </row>
    <row r="494" spans="1:14" ht="12.75" hidden="1">
      <c r="A494" s="17" t="s">
        <v>159</v>
      </c>
      <c r="B494" s="8" t="s">
        <v>160</v>
      </c>
      <c r="C494" s="3"/>
      <c r="D494" s="3"/>
      <c r="E494" s="26">
        <f t="shared" si="54"/>
        <v>0</v>
      </c>
      <c r="F494" s="31">
        <f t="shared" si="51"/>
        <v>0</v>
      </c>
      <c r="G494" s="33"/>
      <c r="H494" s="3"/>
      <c r="I494" s="31">
        <f t="shared" si="57"/>
        <v>0</v>
      </c>
      <c r="J494" s="33"/>
      <c r="K494" s="31">
        <f t="shared" si="53"/>
        <v>0</v>
      </c>
      <c r="L494" s="52">
        <f t="shared" si="55"/>
        <v>0</v>
      </c>
      <c r="M494" s="31">
        <f t="shared" si="52"/>
        <v>0</v>
      </c>
      <c r="N494" s="54">
        <f t="shared" si="56"/>
        <v>0</v>
      </c>
    </row>
    <row r="495" spans="1:14" ht="12.75" hidden="1">
      <c r="A495" s="17" t="s">
        <v>161</v>
      </c>
      <c r="B495" s="8" t="s">
        <v>162</v>
      </c>
      <c r="C495" s="3"/>
      <c r="D495" s="3"/>
      <c r="E495" s="26">
        <f t="shared" si="54"/>
        <v>0</v>
      </c>
      <c r="F495" s="31">
        <f t="shared" si="51"/>
        <v>0</v>
      </c>
      <c r="G495" s="33"/>
      <c r="H495" s="3"/>
      <c r="I495" s="31">
        <f t="shared" si="57"/>
        <v>0</v>
      </c>
      <c r="J495" s="33"/>
      <c r="K495" s="31">
        <f t="shared" si="53"/>
        <v>0</v>
      </c>
      <c r="L495" s="52">
        <f t="shared" si="55"/>
        <v>0</v>
      </c>
      <c r="M495" s="31">
        <f t="shared" si="52"/>
        <v>0</v>
      </c>
      <c r="N495" s="54">
        <f t="shared" si="56"/>
        <v>0</v>
      </c>
    </row>
    <row r="496" spans="1:14" ht="12.75" hidden="1">
      <c r="A496" s="17" t="s">
        <v>163</v>
      </c>
      <c r="B496" s="8" t="s">
        <v>164</v>
      </c>
      <c r="C496" s="3"/>
      <c r="D496" s="3"/>
      <c r="E496" s="26">
        <f t="shared" si="54"/>
        <v>0</v>
      </c>
      <c r="F496" s="31">
        <f t="shared" si="51"/>
        <v>0</v>
      </c>
      <c r="G496" s="33"/>
      <c r="H496" s="3"/>
      <c r="I496" s="31">
        <f t="shared" si="57"/>
        <v>0</v>
      </c>
      <c r="J496" s="33"/>
      <c r="K496" s="31">
        <f t="shared" si="53"/>
        <v>0</v>
      </c>
      <c r="L496" s="52">
        <f t="shared" si="55"/>
        <v>0</v>
      </c>
      <c r="M496" s="31">
        <f t="shared" si="52"/>
        <v>0</v>
      </c>
      <c r="N496" s="54">
        <f t="shared" si="56"/>
        <v>0</v>
      </c>
    </row>
    <row r="497" spans="1:14" ht="25.5" hidden="1">
      <c r="A497" s="17" t="s">
        <v>165</v>
      </c>
      <c r="B497" s="8" t="s">
        <v>166</v>
      </c>
      <c r="C497" s="3"/>
      <c r="D497" s="3"/>
      <c r="E497" s="26">
        <f t="shared" si="54"/>
        <v>0</v>
      </c>
      <c r="F497" s="31">
        <f t="shared" si="51"/>
        <v>0</v>
      </c>
      <c r="G497" s="33"/>
      <c r="H497" s="3"/>
      <c r="I497" s="31">
        <f t="shared" si="57"/>
        <v>0</v>
      </c>
      <c r="J497" s="33"/>
      <c r="K497" s="31">
        <f t="shared" si="53"/>
        <v>0</v>
      </c>
      <c r="L497" s="52">
        <f t="shared" si="55"/>
        <v>0</v>
      </c>
      <c r="M497" s="31">
        <f t="shared" si="52"/>
        <v>0</v>
      </c>
      <c r="N497" s="54">
        <f t="shared" si="56"/>
        <v>0</v>
      </c>
    </row>
    <row r="498" spans="1:14" ht="12.75" hidden="1">
      <c r="A498" s="17" t="s">
        <v>167</v>
      </c>
      <c r="B498" s="8" t="s">
        <v>168</v>
      </c>
      <c r="C498" s="3"/>
      <c r="D498" s="3"/>
      <c r="E498" s="26">
        <f t="shared" si="54"/>
        <v>0</v>
      </c>
      <c r="F498" s="31">
        <f t="shared" si="51"/>
        <v>0</v>
      </c>
      <c r="G498" s="33"/>
      <c r="H498" s="3"/>
      <c r="I498" s="31">
        <f t="shared" si="57"/>
        <v>0</v>
      </c>
      <c r="J498" s="33"/>
      <c r="K498" s="31">
        <f t="shared" si="53"/>
        <v>0</v>
      </c>
      <c r="L498" s="52">
        <f t="shared" si="55"/>
        <v>0</v>
      </c>
      <c r="M498" s="31">
        <f t="shared" si="52"/>
        <v>0</v>
      </c>
      <c r="N498" s="54">
        <f t="shared" si="56"/>
        <v>0</v>
      </c>
    </row>
    <row r="499" spans="1:14" ht="25.5" hidden="1">
      <c r="A499" s="17" t="s">
        <v>169</v>
      </c>
      <c r="B499" s="8" t="s">
        <v>170</v>
      </c>
      <c r="C499" s="3"/>
      <c r="D499" s="3"/>
      <c r="E499" s="26">
        <f t="shared" si="54"/>
        <v>0</v>
      </c>
      <c r="F499" s="31">
        <f t="shared" si="51"/>
        <v>0</v>
      </c>
      <c r="G499" s="33"/>
      <c r="H499" s="3"/>
      <c r="I499" s="31">
        <f t="shared" si="57"/>
        <v>0</v>
      </c>
      <c r="J499" s="33"/>
      <c r="K499" s="31">
        <f t="shared" si="53"/>
        <v>0</v>
      </c>
      <c r="L499" s="52">
        <f t="shared" si="55"/>
        <v>0</v>
      </c>
      <c r="M499" s="31">
        <f t="shared" si="52"/>
        <v>0</v>
      </c>
      <c r="N499" s="54">
        <f t="shared" si="56"/>
        <v>0</v>
      </c>
    </row>
    <row r="500" spans="1:14" ht="12.75" hidden="1">
      <c r="A500" s="17" t="s">
        <v>171</v>
      </c>
      <c r="B500" s="8" t="s">
        <v>172</v>
      </c>
      <c r="C500" s="3"/>
      <c r="D500" s="3"/>
      <c r="E500" s="26">
        <f t="shared" si="54"/>
        <v>0</v>
      </c>
      <c r="F500" s="31">
        <f t="shared" si="51"/>
        <v>0</v>
      </c>
      <c r="G500" s="33"/>
      <c r="H500" s="3"/>
      <c r="I500" s="31">
        <f t="shared" si="57"/>
        <v>0</v>
      </c>
      <c r="J500" s="33"/>
      <c r="K500" s="31">
        <f t="shared" si="53"/>
        <v>0</v>
      </c>
      <c r="L500" s="52">
        <f t="shared" si="55"/>
        <v>0</v>
      </c>
      <c r="M500" s="31">
        <f t="shared" si="52"/>
        <v>0</v>
      </c>
      <c r="N500" s="54">
        <f t="shared" si="56"/>
        <v>0</v>
      </c>
    </row>
    <row r="501" spans="1:14" ht="25.5" hidden="1">
      <c r="A501" s="17" t="s">
        <v>173</v>
      </c>
      <c r="B501" s="8" t="s">
        <v>174</v>
      </c>
      <c r="C501" s="3"/>
      <c r="D501" s="3"/>
      <c r="E501" s="26">
        <f t="shared" si="54"/>
        <v>0</v>
      </c>
      <c r="F501" s="31">
        <f t="shared" si="51"/>
        <v>0</v>
      </c>
      <c r="G501" s="33"/>
      <c r="H501" s="3"/>
      <c r="I501" s="31">
        <f t="shared" si="57"/>
        <v>0</v>
      </c>
      <c r="J501" s="33"/>
      <c r="K501" s="31">
        <f t="shared" si="53"/>
        <v>0</v>
      </c>
      <c r="L501" s="52">
        <f t="shared" si="55"/>
        <v>0</v>
      </c>
      <c r="M501" s="31">
        <f t="shared" si="52"/>
        <v>0</v>
      </c>
      <c r="N501" s="54">
        <f t="shared" si="56"/>
        <v>0</v>
      </c>
    </row>
    <row r="502" spans="1:14" ht="12.75" hidden="1">
      <c r="A502" s="17" t="s">
        <v>175</v>
      </c>
      <c r="B502" s="6" t="s">
        <v>176</v>
      </c>
      <c r="C502" s="3"/>
      <c r="D502" s="3"/>
      <c r="E502" s="26">
        <f t="shared" si="54"/>
        <v>0</v>
      </c>
      <c r="F502" s="31">
        <f t="shared" si="51"/>
        <v>0</v>
      </c>
      <c r="G502" s="33"/>
      <c r="H502" s="3"/>
      <c r="I502" s="31">
        <f t="shared" si="57"/>
        <v>0</v>
      </c>
      <c r="J502" s="33"/>
      <c r="K502" s="31">
        <f t="shared" si="53"/>
        <v>0</v>
      </c>
      <c r="L502" s="52">
        <f t="shared" si="55"/>
        <v>0</v>
      </c>
      <c r="M502" s="31">
        <f t="shared" si="52"/>
        <v>0</v>
      </c>
      <c r="N502" s="54">
        <f t="shared" si="56"/>
        <v>0</v>
      </c>
    </row>
    <row r="503" spans="1:14" ht="12.75" hidden="1">
      <c r="A503" s="17" t="s">
        <v>177</v>
      </c>
      <c r="B503" s="6" t="s">
        <v>178</v>
      </c>
      <c r="C503" s="3"/>
      <c r="D503" s="3"/>
      <c r="E503" s="26">
        <f t="shared" si="54"/>
        <v>0</v>
      </c>
      <c r="F503" s="31">
        <f t="shared" si="51"/>
        <v>0</v>
      </c>
      <c r="G503" s="33"/>
      <c r="H503" s="3"/>
      <c r="I503" s="31">
        <f t="shared" si="57"/>
        <v>0</v>
      </c>
      <c r="J503" s="33"/>
      <c r="K503" s="31">
        <f t="shared" si="53"/>
        <v>0</v>
      </c>
      <c r="L503" s="52">
        <f t="shared" si="55"/>
        <v>0</v>
      </c>
      <c r="M503" s="31">
        <f t="shared" si="52"/>
        <v>0</v>
      </c>
      <c r="N503" s="54">
        <f t="shared" si="56"/>
        <v>0</v>
      </c>
    </row>
    <row r="504" spans="1:14" ht="25.5" hidden="1">
      <c r="A504" s="17" t="s">
        <v>179</v>
      </c>
      <c r="B504" s="6" t="s">
        <v>180</v>
      </c>
      <c r="C504" s="3"/>
      <c r="D504" s="3"/>
      <c r="E504" s="26">
        <f t="shared" si="54"/>
        <v>0</v>
      </c>
      <c r="F504" s="31">
        <f t="shared" si="51"/>
        <v>0</v>
      </c>
      <c r="G504" s="33"/>
      <c r="H504" s="3"/>
      <c r="I504" s="31">
        <f t="shared" si="57"/>
        <v>0</v>
      </c>
      <c r="J504" s="33"/>
      <c r="K504" s="31">
        <f t="shared" si="53"/>
        <v>0</v>
      </c>
      <c r="L504" s="52">
        <f t="shared" si="55"/>
        <v>0</v>
      </c>
      <c r="M504" s="31">
        <f t="shared" si="52"/>
        <v>0</v>
      </c>
      <c r="N504" s="54">
        <f t="shared" si="56"/>
        <v>0</v>
      </c>
    </row>
    <row r="505" spans="1:14" ht="25.5" hidden="1">
      <c r="A505" s="17" t="s">
        <v>181</v>
      </c>
      <c r="B505" s="6" t="s">
        <v>182</v>
      </c>
      <c r="C505" s="3"/>
      <c r="D505" s="3"/>
      <c r="E505" s="26">
        <f t="shared" si="54"/>
        <v>0</v>
      </c>
      <c r="F505" s="31">
        <f t="shared" si="51"/>
        <v>0</v>
      </c>
      <c r="G505" s="33"/>
      <c r="H505" s="3"/>
      <c r="I505" s="31">
        <f t="shared" si="57"/>
        <v>0</v>
      </c>
      <c r="J505" s="33"/>
      <c r="K505" s="31">
        <f t="shared" si="53"/>
        <v>0</v>
      </c>
      <c r="L505" s="52">
        <f t="shared" si="55"/>
        <v>0</v>
      </c>
      <c r="M505" s="31">
        <f t="shared" si="52"/>
        <v>0</v>
      </c>
      <c r="N505" s="54">
        <f t="shared" si="56"/>
        <v>0</v>
      </c>
    </row>
    <row r="506" spans="1:14" ht="25.5" hidden="1">
      <c r="A506" s="17" t="s">
        <v>183</v>
      </c>
      <c r="B506" s="9" t="s">
        <v>184</v>
      </c>
      <c r="C506" s="3"/>
      <c r="D506" s="3"/>
      <c r="E506" s="26">
        <f t="shared" si="54"/>
        <v>0</v>
      </c>
      <c r="F506" s="31">
        <f t="shared" si="51"/>
        <v>0</v>
      </c>
      <c r="G506" s="33"/>
      <c r="H506" s="3"/>
      <c r="I506" s="31">
        <f t="shared" si="57"/>
        <v>0</v>
      </c>
      <c r="J506" s="33"/>
      <c r="K506" s="31">
        <f t="shared" si="53"/>
        <v>0</v>
      </c>
      <c r="L506" s="52">
        <f t="shared" si="55"/>
        <v>0</v>
      </c>
      <c r="M506" s="31">
        <f t="shared" si="52"/>
        <v>0</v>
      </c>
      <c r="N506" s="54">
        <f t="shared" si="56"/>
        <v>0</v>
      </c>
    </row>
    <row r="507" spans="1:14" ht="25.5" hidden="1">
      <c r="A507" s="17" t="s">
        <v>185</v>
      </c>
      <c r="B507" s="8" t="s">
        <v>186</v>
      </c>
      <c r="C507" s="3"/>
      <c r="D507" s="3"/>
      <c r="E507" s="26">
        <f t="shared" si="54"/>
        <v>0</v>
      </c>
      <c r="F507" s="31">
        <f t="shared" si="51"/>
        <v>0</v>
      </c>
      <c r="G507" s="33"/>
      <c r="H507" s="3"/>
      <c r="I507" s="31">
        <f t="shared" si="57"/>
        <v>0</v>
      </c>
      <c r="J507" s="33"/>
      <c r="K507" s="31">
        <f t="shared" si="53"/>
        <v>0</v>
      </c>
      <c r="L507" s="52">
        <f t="shared" si="55"/>
        <v>0</v>
      </c>
      <c r="M507" s="31">
        <f t="shared" si="52"/>
        <v>0</v>
      </c>
      <c r="N507" s="54">
        <f t="shared" si="56"/>
        <v>0</v>
      </c>
    </row>
    <row r="508" spans="1:14" ht="12.75" hidden="1">
      <c r="A508" s="17" t="s">
        <v>187</v>
      </c>
      <c r="B508" s="6" t="s">
        <v>188</v>
      </c>
      <c r="C508" s="3"/>
      <c r="D508" s="3"/>
      <c r="E508" s="26">
        <f t="shared" si="54"/>
        <v>0</v>
      </c>
      <c r="F508" s="31">
        <f t="shared" si="51"/>
        <v>0</v>
      </c>
      <c r="G508" s="33"/>
      <c r="H508" s="3"/>
      <c r="I508" s="31">
        <f t="shared" si="57"/>
        <v>0</v>
      </c>
      <c r="J508" s="33"/>
      <c r="K508" s="31">
        <f t="shared" si="53"/>
        <v>0</v>
      </c>
      <c r="L508" s="52">
        <f t="shared" si="55"/>
        <v>0</v>
      </c>
      <c r="M508" s="31">
        <f t="shared" si="52"/>
        <v>0</v>
      </c>
      <c r="N508" s="54">
        <f t="shared" si="56"/>
        <v>0</v>
      </c>
    </row>
    <row r="509" spans="1:14" ht="25.5" hidden="1">
      <c r="A509" s="17" t="s">
        <v>189</v>
      </c>
      <c r="B509" s="6" t="s">
        <v>190</v>
      </c>
      <c r="C509" s="3"/>
      <c r="D509" s="3"/>
      <c r="E509" s="26">
        <f t="shared" si="54"/>
        <v>0</v>
      </c>
      <c r="F509" s="31">
        <f t="shared" si="51"/>
        <v>0</v>
      </c>
      <c r="G509" s="33"/>
      <c r="H509" s="3"/>
      <c r="I509" s="31">
        <f t="shared" si="57"/>
        <v>0</v>
      </c>
      <c r="J509" s="33"/>
      <c r="K509" s="31">
        <f t="shared" si="53"/>
        <v>0</v>
      </c>
      <c r="L509" s="52">
        <f t="shared" si="55"/>
        <v>0</v>
      </c>
      <c r="M509" s="31">
        <f t="shared" si="52"/>
        <v>0</v>
      </c>
      <c r="N509" s="54">
        <f t="shared" si="56"/>
        <v>0</v>
      </c>
    </row>
    <row r="510" spans="1:14" ht="25.5" hidden="1">
      <c r="A510" s="13" t="s">
        <v>191</v>
      </c>
      <c r="B510" s="5" t="s">
        <v>192</v>
      </c>
      <c r="C510" s="2">
        <f>SUM(C511:C514)</f>
        <v>0</v>
      </c>
      <c r="D510" s="2">
        <f>SUM(D511:D514)</f>
        <v>0</v>
      </c>
      <c r="E510" s="25">
        <f t="shared" si="54"/>
        <v>0</v>
      </c>
      <c r="F510" s="30">
        <f t="shared" si="51"/>
        <v>0</v>
      </c>
      <c r="G510" s="32">
        <f>SUM(G511:G514)</f>
        <v>0</v>
      </c>
      <c r="H510" s="2">
        <f>SUM(H511:H514)</f>
        <v>0</v>
      </c>
      <c r="I510" s="30">
        <f t="shared" si="57"/>
        <v>0</v>
      </c>
      <c r="J510" s="32">
        <f>SUM(J511:J514)</f>
        <v>0</v>
      </c>
      <c r="K510" s="30">
        <f t="shared" si="53"/>
        <v>0</v>
      </c>
      <c r="L510" s="32">
        <f t="shared" si="55"/>
        <v>0</v>
      </c>
      <c r="M510" s="30">
        <f t="shared" si="52"/>
        <v>0</v>
      </c>
      <c r="N510" s="27">
        <f t="shared" si="56"/>
        <v>0</v>
      </c>
    </row>
    <row r="511" spans="1:14" ht="25.5" hidden="1">
      <c r="A511" s="17" t="s">
        <v>193</v>
      </c>
      <c r="B511" s="6" t="s">
        <v>194</v>
      </c>
      <c r="C511" s="3"/>
      <c r="D511" s="3"/>
      <c r="E511" s="26">
        <f t="shared" si="54"/>
        <v>0</v>
      </c>
      <c r="F511" s="31">
        <f t="shared" si="51"/>
        <v>0</v>
      </c>
      <c r="G511" s="33"/>
      <c r="H511" s="3"/>
      <c r="I511" s="31">
        <f t="shared" si="57"/>
        <v>0</v>
      </c>
      <c r="J511" s="33"/>
      <c r="K511" s="31">
        <f t="shared" si="53"/>
        <v>0</v>
      </c>
      <c r="L511" s="52">
        <f t="shared" si="55"/>
        <v>0</v>
      </c>
      <c r="M511" s="31">
        <f t="shared" si="52"/>
        <v>0</v>
      </c>
      <c r="N511" s="54">
        <f t="shared" si="56"/>
        <v>0</v>
      </c>
    </row>
    <row r="512" spans="1:14" ht="25.5" hidden="1">
      <c r="A512" s="17" t="s">
        <v>195</v>
      </c>
      <c r="B512" s="8" t="s">
        <v>196</v>
      </c>
      <c r="C512" s="3"/>
      <c r="D512" s="3"/>
      <c r="E512" s="26">
        <f t="shared" si="54"/>
        <v>0</v>
      </c>
      <c r="F512" s="31">
        <f t="shared" si="51"/>
        <v>0</v>
      </c>
      <c r="G512" s="33"/>
      <c r="H512" s="3"/>
      <c r="I512" s="31">
        <f t="shared" si="57"/>
        <v>0</v>
      </c>
      <c r="J512" s="33"/>
      <c r="K512" s="31">
        <f t="shared" si="53"/>
        <v>0</v>
      </c>
      <c r="L512" s="52">
        <f t="shared" si="55"/>
        <v>0</v>
      </c>
      <c r="M512" s="31">
        <f t="shared" si="52"/>
        <v>0</v>
      </c>
      <c r="N512" s="54">
        <f t="shared" si="56"/>
        <v>0</v>
      </c>
    </row>
    <row r="513" spans="1:14" ht="25.5" hidden="1">
      <c r="A513" s="17" t="s">
        <v>197</v>
      </c>
      <c r="B513" s="10" t="s">
        <v>198</v>
      </c>
      <c r="C513" s="3"/>
      <c r="D513" s="3"/>
      <c r="E513" s="26">
        <f t="shared" si="54"/>
        <v>0</v>
      </c>
      <c r="F513" s="31">
        <f t="shared" si="51"/>
        <v>0</v>
      </c>
      <c r="G513" s="33"/>
      <c r="H513" s="3"/>
      <c r="I513" s="31">
        <f t="shared" si="57"/>
        <v>0</v>
      </c>
      <c r="J513" s="33"/>
      <c r="K513" s="31">
        <f t="shared" si="53"/>
        <v>0</v>
      </c>
      <c r="L513" s="52">
        <f t="shared" si="55"/>
        <v>0</v>
      </c>
      <c r="M513" s="31">
        <f t="shared" si="52"/>
        <v>0</v>
      </c>
      <c r="N513" s="54">
        <f t="shared" si="56"/>
        <v>0</v>
      </c>
    </row>
    <row r="514" spans="1:14" ht="25.5" hidden="1">
      <c r="A514" s="17" t="s">
        <v>199</v>
      </c>
      <c r="B514" s="8" t="s">
        <v>200</v>
      </c>
      <c r="C514" s="3"/>
      <c r="D514" s="3"/>
      <c r="E514" s="26">
        <f t="shared" si="54"/>
        <v>0</v>
      </c>
      <c r="F514" s="31">
        <f t="shared" si="51"/>
        <v>0</v>
      </c>
      <c r="G514" s="33"/>
      <c r="H514" s="3"/>
      <c r="I514" s="31">
        <f t="shared" si="57"/>
        <v>0</v>
      </c>
      <c r="J514" s="33"/>
      <c r="K514" s="31">
        <f t="shared" si="53"/>
        <v>0</v>
      </c>
      <c r="L514" s="52">
        <f t="shared" si="55"/>
        <v>0</v>
      </c>
      <c r="M514" s="31">
        <f t="shared" si="52"/>
        <v>0</v>
      </c>
      <c r="N514" s="54">
        <f t="shared" si="56"/>
        <v>0</v>
      </c>
    </row>
    <row r="515" spans="1:14" ht="12.75">
      <c r="A515" s="13" t="s">
        <v>201</v>
      </c>
      <c r="B515" s="5" t="s">
        <v>202</v>
      </c>
      <c r="C515" s="2">
        <f>SUM(C516+C519+C610+C619+C623)</f>
        <v>1000000</v>
      </c>
      <c r="D515" s="2">
        <f>SUM(D516+D519+D610+D619+D623)</f>
        <v>204107.91600000003</v>
      </c>
      <c r="E515" s="25">
        <f t="shared" si="54"/>
        <v>1204107.916</v>
      </c>
      <c r="F515" s="30">
        <f t="shared" si="51"/>
        <v>2.8134348646746137</v>
      </c>
      <c r="G515" s="32">
        <f>SUM(G516+G519+G610+G619+G623)</f>
        <v>0</v>
      </c>
      <c r="H515" s="2">
        <f>SUM(H516+H519+H610+H619+H623)</f>
        <v>1203683.82</v>
      </c>
      <c r="I515" s="30">
        <f t="shared" si="57"/>
        <v>99.96477923661455</v>
      </c>
      <c r="J515" s="32">
        <f>SUM(J516+J519+J610+J619+J623)</f>
        <v>0</v>
      </c>
      <c r="K515" s="30">
        <f t="shared" si="53"/>
        <v>0</v>
      </c>
      <c r="L515" s="32">
        <f t="shared" si="55"/>
        <v>1203683.82</v>
      </c>
      <c r="M515" s="30">
        <f t="shared" si="52"/>
        <v>99.96477923661455</v>
      </c>
      <c r="N515" s="27">
        <f t="shared" si="56"/>
        <v>424.09599999990314</v>
      </c>
    </row>
    <row r="516" spans="1:14" ht="25.5" hidden="1">
      <c r="A516" s="13" t="s">
        <v>203</v>
      </c>
      <c r="B516" s="5" t="s">
        <v>204</v>
      </c>
      <c r="C516" s="2">
        <f>SUM(C517:C518)</f>
        <v>0</v>
      </c>
      <c r="D516" s="2">
        <f>SUM(D517:D518)</f>
        <v>0</v>
      </c>
      <c r="E516" s="25">
        <f t="shared" si="54"/>
        <v>0</v>
      </c>
      <c r="F516" s="30">
        <f t="shared" si="51"/>
        <v>0</v>
      </c>
      <c r="G516" s="32">
        <f>SUM(G517:G518)</f>
        <v>0</v>
      </c>
      <c r="H516" s="2">
        <f>SUM(H517:H518)</f>
        <v>0</v>
      </c>
      <c r="I516" s="30">
        <f t="shared" si="57"/>
        <v>0</v>
      </c>
      <c r="J516" s="32">
        <f>SUM(J517:J518)</f>
        <v>0</v>
      </c>
      <c r="K516" s="30">
        <f t="shared" si="53"/>
        <v>0</v>
      </c>
      <c r="L516" s="32">
        <f t="shared" si="55"/>
        <v>0</v>
      </c>
      <c r="M516" s="30">
        <f t="shared" si="52"/>
        <v>0</v>
      </c>
      <c r="N516" s="27">
        <f t="shared" si="56"/>
        <v>0</v>
      </c>
    </row>
    <row r="517" spans="1:14" ht="25.5" hidden="1">
      <c r="A517" s="17" t="s">
        <v>205</v>
      </c>
      <c r="B517" s="6" t="s">
        <v>206</v>
      </c>
      <c r="C517" s="3"/>
      <c r="D517" s="3"/>
      <c r="E517" s="26">
        <f t="shared" si="54"/>
        <v>0</v>
      </c>
      <c r="F517" s="31">
        <f t="shared" si="51"/>
        <v>0</v>
      </c>
      <c r="G517" s="33"/>
      <c r="H517" s="3"/>
      <c r="I517" s="31">
        <f t="shared" si="57"/>
        <v>0</v>
      </c>
      <c r="J517" s="33"/>
      <c r="K517" s="31">
        <f t="shared" si="53"/>
        <v>0</v>
      </c>
      <c r="L517" s="52">
        <f t="shared" si="55"/>
        <v>0</v>
      </c>
      <c r="M517" s="31">
        <f t="shared" si="52"/>
        <v>0</v>
      </c>
      <c r="N517" s="54">
        <f t="shared" si="56"/>
        <v>0</v>
      </c>
    </row>
    <row r="518" spans="1:14" ht="25.5" hidden="1">
      <c r="A518" s="17" t="s">
        <v>207</v>
      </c>
      <c r="B518" s="6" t="s">
        <v>208</v>
      </c>
      <c r="C518" s="3"/>
      <c r="D518" s="3"/>
      <c r="E518" s="26">
        <f t="shared" si="54"/>
        <v>0</v>
      </c>
      <c r="F518" s="31">
        <f t="shared" si="51"/>
        <v>0</v>
      </c>
      <c r="G518" s="33"/>
      <c r="H518" s="3"/>
      <c r="I518" s="31">
        <f t="shared" si="57"/>
        <v>0</v>
      </c>
      <c r="J518" s="33"/>
      <c r="K518" s="31">
        <f t="shared" si="53"/>
        <v>0</v>
      </c>
      <c r="L518" s="52">
        <f t="shared" si="55"/>
        <v>0</v>
      </c>
      <c r="M518" s="31">
        <f t="shared" si="52"/>
        <v>0</v>
      </c>
      <c r="N518" s="54">
        <f t="shared" si="56"/>
        <v>0</v>
      </c>
    </row>
    <row r="519" spans="1:14" ht="25.5" hidden="1">
      <c r="A519" s="13" t="s">
        <v>209</v>
      </c>
      <c r="B519" s="5" t="s">
        <v>210</v>
      </c>
      <c r="C519" s="2">
        <f>SUM(C540:C609)+C520</f>
        <v>0</v>
      </c>
      <c r="D519" s="2">
        <f>SUM(D540:D609)+D520</f>
        <v>0</v>
      </c>
      <c r="E519" s="25">
        <f t="shared" si="54"/>
        <v>0</v>
      </c>
      <c r="F519" s="30">
        <f t="shared" si="51"/>
        <v>0</v>
      </c>
      <c r="G519" s="32">
        <f>SUM(G540:G609)+G520</f>
        <v>0</v>
      </c>
      <c r="H519" s="2">
        <f>SUM(H540:H609)+H520</f>
        <v>0</v>
      </c>
      <c r="I519" s="30">
        <f t="shared" si="57"/>
        <v>0</v>
      </c>
      <c r="J519" s="32">
        <f>SUM(J540:J609)+J520</f>
        <v>0</v>
      </c>
      <c r="K519" s="30">
        <f t="shared" si="53"/>
        <v>0</v>
      </c>
      <c r="L519" s="32">
        <f t="shared" si="55"/>
        <v>0</v>
      </c>
      <c r="M519" s="30">
        <f t="shared" si="52"/>
        <v>0</v>
      </c>
      <c r="N519" s="27">
        <f t="shared" si="56"/>
        <v>0</v>
      </c>
    </row>
    <row r="520" spans="1:14" ht="12.75" hidden="1">
      <c r="A520" s="13" t="s">
        <v>211</v>
      </c>
      <c r="B520" s="2" t="s">
        <v>212</v>
      </c>
      <c r="C520" s="2">
        <f>SUM(C521:C539)</f>
        <v>0</v>
      </c>
      <c r="D520" s="2">
        <f>SUM(D521:D539)</f>
        <v>0</v>
      </c>
      <c r="E520" s="25">
        <f t="shared" si="54"/>
        <v>0</v>
      </c>
      <c r="F520" s="30">
        <f t="shared" si="51"/>
        <v>0</v>
      </c>
      <c r="G520" s="32">
        <f>SUM(G521:G539)</f>
        <v>0</v>
      </c>
      <c r="H520" s="2">
        <f>SUM(H521:H539)</f>
        <v>0</v>
      </c>
      <c r="I520" s="30">
        <f t="shared" si="57"/>
        <v>0</v>
      </c>
      <c r="J520" s="32">
        <f>SUM(J521:J539)</f>
        <v>0</v>
      </c>
      <c r="K520" s="30">
        <f t="shared" si="53"/>
        <v>0</v>
      </c>
      <c r="L520" s="32">
        <f t="shared" si="55"/>
        <v>0</v>
      </c>
      <c r="M520" s="30">
        <f t="shared" si="52"/>
        <v>0</v>
      </c>
      <c r="N520" s="27">
        <f t="shared" si="56"/>
        <v>0</v>
      </c>
    </row>
    <row r="521" spans="1:14" ht="12.75" hidden="1">
      <c r="A521" s="17" t="s">
        <v>213</v>
      </c>
      <c r="B521" s="3" t="s">
        <v>214</v>
      </c>
      <c r="C521" s="3"/>
      <c r="D521" s="3"/>
      <c r="E521" s="26">
        <f t="shared" si="54"/>
        <v>0</v>
      </c>
      <c r="F521" s="31">
        <f aca="true" t="shared" si="58" ref="F521:F584">IF(OR(E521=0,E$1142=0),0,E521/E$1142)*100</f>
        <v>0</v>
      </c>
      <c r="G521" s="33"/>
      <c r="H521" s="3"/>
      <c r="I521" s="31">
        <f t="shared" si="57"/>
        <v>0</v>
      </c>
      <c r="J521" s="33"/>
      <c r="K521" s="31">
        <f t="shared" si="53"/>
        <v>0</v>
      </c>
      <c r="L521" s="52">
        <f t="shared" si="55"/>
        <v>0</v>
      </c>
      <c r="M521" s="31">
        <f t="shared" si="52"/>
        <v>0</v>
      </c>
      <c r="N521" s="54">
        <f t="shared" si="56"/>
        <v>0</v>
      </c>
    </row>
    <row r="522" spans="1:14" ht="12.75" hidden="1">
      <c r="A522" s="17" t="s">
        <v>215</v>
      </c>
      <c r="B522" s="3" t="s">
        <v>216</v>
      </c>
      <c r="C522" s="3"/>
      <c r="D522" s="3"/>
      <c r="E522" s="26">
        <f t="shared" si="54"/>
        <v>0</v>
      </c>
      <c r="F522" s="31">
        <f t="shared" si="58"/>
        <v>0</v>
      </c>
      <c r="G522" s="33"/>
      <c r="H522" s="3"/>
      <c r="I522" s="31">
        <f t="shared" si="57"/>
        <v>0</v>
      </c>
      <c r="J522" s="33"/>
      <c r="K522" s="31">
        <f t="shared" si="53"/>
        <v>0</v>
      </c>
      <c r="L522" s="52">
        <f t="shared" si="55"/>
        <v>0</v>
      </c>
      <c r="M522" s="31">
        <f aca="true" t="shared" si="59" ref="M522:M585">IF(OR(L522=0,E522=0),0,L522/E522)*100</f>
        <v>0</v>
      </c>
      <c r="N522" s="54">
        <f t="shared" si="56"/>
        <v>0</v>
      </c>
    </row>
    <row r="523" spans="1:14" ht="12.75" hidden="1">
      <c r="A523" s="17" t="s">
        <v>217</v>
      </c>
      <c r="B523" s="3" t="s">
        <v>218</v>
      </c>
      <c r="C523" s="3"/>
      <c r="D523" s="3"/>
      <c r="E523" s="26">
        <f t="shared" si="54"/>
        <v>0</v>
      </c>
      <c r="F523" s="31">
        <f t="shared" si="58"/>
        <v>0</v>
      </c>
      <c r="G523" s="33"/>
      <c r="H523" s="3"/>
      <c r="I523" s="31">
        <f t="shared" si="57"/>
        <v>0</v>
      </c>
      <c r="J523" s="33"/>
      <c r="K523" s="31">
        <f aca="true" t="shared" si="60" ref="K523:K586">IF(OR(J523=0,E523=0),0,J523/E523)*100</f>
        <v>0</v>
      </c>
      <c r="L523" s="52">
        <f t="shared" si="55"/>
        <v>0</v>
      </c>
      <c r="M523" s="31">
        <f t="shared" si="59"/>
        <v>0</v>
      </c>
      <c r="N523" s="54">
        <f t="shared" si="56"/>
        <v>0</v>
      </c>
    </row>
    <row r="524" spans="1:14" ht="12.75" hidden="1">
      <c r="A524" s="17" t="s">
        <v>219</v>
      </c>
      <c r="B524" s="3" t="s">
        <v>220</v>
      </c>
      <c r="C524" s="3"/>
      <c r="D524" s="3"/>
      <c r="E524" s="26">
        <f t="shared" si="54"/>
        <v>0</v>
      </c>
      <c r="F524" s="31">
        <f t="shared" si="58"/>
        <v>0</v>
      </c>
      <c r="G524" s="33"/>
      <c r="H524" s="3"/>
      <c r="I524" s="31">
        <f t="shared" si="57"/>
        <v>0</v>
      </c>
      <c r="J524" s="33"/>
      <c r="K524" s="31">
        <f t="shared" si="60"/>
        <v>0</v>
      </c>
      <c r="L524" s="52">
        <f t="shared" si="55"/>
        <v>0</v>
      </c>
      <c r="M524" s="31">
        <f t="shared" si="59"/>
        <v>0</v>
      </c>
      <c r="N524" s="54">
        <f t="shared" si="56"/>
        <v>0</v>
      </c>
    </row>
    <row r="525" spans="1:14" ht="12.75" hidden="1">
      <c r="A525" s="17" t="s">
        <v>221</v>
      </c>
      <c r="B525" s="3" t="s">
        <v>222</v>
      </c>
      <c r="C525" s="3"/>
      <c r="D525" s="3"/>
      <c r="E525" s="26">
        <f aca="true" t="shared" si="61" ref="E525:E588">SUM(C525:D525)</f>
        <v>0</v>
      </c>
      <c r="F525" s="31">
        <f t="shared" si="58"/>
        <v>0</v>
      </c>
      <c r="G525" s="33"/>
      <c r="H525" s="3"/>
      <c r="I525" s="31">
        <f t="shared" si="57"/>
        <v>0</v>
      </c>
      <c r="J525" s="33"/>
      <c r="K525" s="31">
        <f t="shared" si="60"/>
        <v>0</v>
      </c>
      <c r="L525" s="52">
        <f aca="true" t="shared" si="62" ref="L525:L588">SUM(J525++H525)</f>
        <v>0</v>
      </c>
      <c r="M525" s="31">
        <f t="shared" si="59"/>
        <v>0</v>
      </c>
      <c r="N525" s="54">
        <f aca="true" t="shared" si="63" ref="N525:N588">SUM(E525-L525)</f>
        <v>0</v>
      </c>
    </row>
    <row r="526" spans="1:14" ht="12.75" hidden="1">
      <c r="A526" s="17" t="s">
        <v>223</v>
      </c>
      <c r="B526" s="3" t="s">
        <v>224</v>
      </c>
      <c r="C526" s="3"/>
      <c r="D526" s="3"/>
      <c r="E526" s="26">
        <f t="shared" si="61"/>
        <v>0</v>
      </c>
      <c r="F526" s="31">
        <f t="shared" si="58"/>
        <v>0</v>
      </c>
      <c r="G526" s="33"/>
      <c r="H526" s="3"/>
      <c r="I526" s="31">
        <f t="shared" si="57"/>
        <v>0</v>
      </c>
      <c r="J526" s="33"/>
      <c r="K526" s="31">
        <f t="shared" si="60"/>
        <v>0</v>
      </c>
      <c r="L526" s="52">
        <f t="shared" si="62"/>
        <v>0</v>
      </c>
      <c r="M526" s="31">
        <f t="shared" si="59"/>
        <v>0</v>
      </c>
      <c r="N526" s="54">
        <f t="shared" si="63"/>
        <v>0</v>
      </c>
    </row>
    <row r="527" spans="1:14" ht="12.75" hidden="1">
      <c r="A527" s="17" t="s">
        <v>225</v>
      </c>
      <c r="B527" s="3" t="s">
        <v>226</v>
      </c>
      <c r="C527" s="3"/>
      <c r="D527" s="3"/>
      <c r="E527" s="26">
        <f t="shared" si="61"/>
        <v>0</v>
      </c>
      <c r="F527" s="31">
        <f t="shared" si="58"/>
        <v>0</v>
      </c>
      <c r="G527" s="33"/>
      <c r="H527" s="3"/>
      <c r="I527" s="31">
        <f t="shared" si="57"/>
        <v>0</v>
      </c>
      <c r="J527" s="33"/>
      <c r="K527" s="31">
        <f t="shared" si="60"/>
        <v>0</v>
      </c>
      <c r="L527" s="52">
        <f t="shared" si="62"/>
        <v>0</v>
      </c>
      <c r="M527" s="31">
        <f t="shared" si="59"/>
        <v>0</v>
      </c>
      <c r="N527" s="54">
        <f t="shared" si="63"/>
        <v>0</v>
      </c>
    </row>
    <row r="528" spans="1:14" ht="12.75" hidden="1">
      <c r="A528" s="17" t="s">
        <v>227</v>
      </c>
      <c r="B528" s="3" t="s">
        <v>228</v>
      </c>
      <c r="C528" s="3"/>
      <c r="D528" s="3"/>
      <c r="E528" s="26">
        <f t="shared" si="61"/>
        <v>0</v>
      </c>
      <c r="F528" s="31">
        <f t="shared" si="58"/>
        <v>0</v>
      </c>
      <c r="G528" s="33"/>
      <c r="H528" s="3"/>
      <c r="I528" s="31">
        <f t="shared" si="57"/>
        <v>0</v>
      </c>
      <c r="J528" s="33"/>
      <c r="K528" s="31">
        <f t="shared" si="60"/>
        <v>0</v>
      </c>
      <c r="L528" s="52">
        <f t="shared" si="62"/>
        <v>0</v>
      </c>
      <c r="M528" s="31">
        <f t="shared" si="59"/>
        <v>0</v>
      </c>
      <c r="N528" s="54">
        <f t="shared" si="63"/>
        <v>0</v>
      </c>
    </row>
    <row r="529" spans="1:14" ht="12.75" hidden="1">
      <c r="A529" s="17" t="s">
        <v>229</v>
      </c>
      <c r="B529" s="3" t="s">
        <v>230</v>
      </c>
      <c r="C529" s="3"/>
      <c r="D529" s="3"/>
      <c r="E529" s="26">
        <f t="shared" si="61"/>
        <v>0</v>
      </c>
      <c r="F529" s="31">
        <f t="shared" si="58"/>
        <v>0</v>
      </c>
      <c r="G529" s="33"/>
      <c r="H529" s="3"/>
      <c r="I529" s="31">
        <f t="shared" si="57"/>
        <v>0</v>
      </c>
      <c r="J529" s="33"/>
      <c r="K529" s="31">
        <f t="shared" si="60"/>
        <v>0</v>
      </c>
      <c r="L529" s="52">
        <f t="shared" si="62"/>
        <v>0</v>
      </c>
      <c r="M529" s="31">
        <f t="shared" si="59"/>
        <v>0</v>
      </c>
      <c r="N529" s="54">
        <f t="shared" si="63"/>
        <v>0</v>
      </c>
    </row>
    <row r="530" spans="1:14" ht="12.75" hidden="1">
      <c r="A530" s="17" t="s">
        <v>231</v>
      </c>
      <c r="B530" s="3" t="s">
        <v>232</v>
      </c>
      <c r="C530" s="3"/>
      <c r="D530" s="3"/>
      <c r="E530" s="26">
        <f t="shared" si="61"/>
        <v>0</v>
      </c>
      <c r="F530" s="31">
        <f t="shared" si="58"/>
        <v>0</v>
      </c>
      <c r="G530" s="33"/>
      <c r="H530" s="3"/>
      <c r="I530" s="31">
        <f t="shared" si="57"/>
        <v>0</v>
      </c>
      <c r="J530" s="33"/>
      <c r="K530" s="31">
        <f t="shared" si="60"/>
        <v>0</v>
      </c>
      <c r="L530" s="52">
        <f t="shared" si="62"/>
        <v>0</v>
      </c>
      <c r="M530" s="31">
        <f t="shared" si="59"/>
        <v>0</v>
      </c>
      <c r="N530" s="54">
        <f t="shared" si="63"/>
        <v>0</v>
      </c>
    </row>
    <row r="531" spans="1:14" ht="12.75" hidden="1">
      <c r="A531" s="17" t="s">
        <v>233</v>
      </c>
      <c r="B531" s="3" t="s">
        <v>234</v>
      </c>
      <c r="C531" s="3"/>
      <c r="D531" s="3"/>
      <c r="E531" s="26">
        <f t="shared" si="61"/>
        <v>0</v>
      </c>
      <c r="F531" s="31">
        <f t="shared" si="58"/>
        <v>0</v>
      </c>
      <c r="G531" s="33"/>
      <c r="H531" s="3"/>
      <c r="I531" s="31">
        <f t="shared" si="57"/>
        <v>0</v>
      </c>
      <c r="J531" s="33"/>
      <c r="K531" s="31">
        <f t="shared" si="60"/>
        <v>0</v>
      </c>
      <c r="L531" s="52">
        <f t="shared" si="62"/>
        <v>0</v>
      </c>
      <c r="M531" s="31">
        <f t="shared" si="59"/>
        <v>0</v>
      </c>
      <c r="N531" s="54">
        <f t="shared" si="63"/>
        <v>0</v>
      </c>
    </row>
    <row r="532" spans="1:14" ht="12.75" hidden="1">
      <c r="A532" s="17" t="s">
        <v>235</v>
      </c>
      <c r="B532" s="3" t="s">
        <v>236</v>
      </c>
      <c r="C532" s="3"/>
      <c r="D532" s="3"/>
      <c r="E532" s="26">
        <f t="shared" si="61"/>
        <v>0</v>
      </c>
      <c r="F532" s="31">
        <f t="shared" si="58"/>
        <v>0</v>
      </c>
      <c r="G532" s="33"/>
      <c r="H532" s="3"/>
      <c r="I532" s="31">
        <f t="shared" si="57"/>
        <v>0</v>
      </c>
      <c r="J532" s="33"/>
      <c r="K532" s="31">
        <f t="shared" si="60"/>
        <v>0</v>
      </c>
      <c r="L532" s="52">
        <f t="shared" si="62"/>
        <v>0</v>
      </c>
      <c r="M532" s="31">
        <f t="shared" si="59"/>
        <v>0</v>
      </c>
      <c r="N532" s="54">
        <f t="shared" si="63"/>
        <v>0</v>
      </c>
    </row>
    <row r="533" spans="1:14" ht="12.75" hidden="1">
      <c r="A533" s="17" t="s">
        <v>237</v>
      </c>
      <c r="B533" s="3" t="s">
        <v>238</v>
      </c>
      <c r="C533" s="3"/>
      <c r="D533" s="3"/>
      <c r="E533" s="26">
        <f t="shared" si="61"/>
        <v>0</v>
      </c>
      <c r="F533" s="31">
        <f t="shared" si="58"/>
        <v>0</v>
      </c>
      <c r="G533" s="33"/>
      <c r="H533" s="3"/>
      <c r="I533" s="31">
        <f t="shared" si="57"/>
        <v>0</v>
      </c>
      <c r="J533" s="33"/>
      <c r="K533" s="31">
        <f t="shared" si="60"/>
        <v>0</v>
      </c>
      <c r="L533" s="52">
        <f t="shared" si="62"/>
        <v>0</v>
      </c>
      <c r="M533" s="31">
        <f t="shared" si="59"/>
        <v>0</v>
      </c>
      <c r="N533" s="54">
        <f t="shared" si="63"/>
        <v>0</v>
      </c>
    </row>
    <row r="534" spans="1:14" ht="12.75" hidden="1">
      <c r="A534" s="17" t="s">
        <v>239</v>
      </c>
      <c r="B534" s="3" t="s">
        <v>240</v>
      </c>
      <c r="C534" s="3"/>
      <c r="D534" s="3"/>
      <c r="E534" s="26">
        <f t="shared" si="61"/>
        <v>0</v>
      </c>
      <c r="F534" s="31">
        <f t="shared" si="58"/>
        <v>0</v>
      </c>
      <c r="G534" s="33"/>
      <c r="H534" s="3"/>
      <c r="I534" s="31">
        <f t="shared" si="57"/>
        <v>0</v>
      </c>
      <c r="J534" s="33"/>
      <c r="K534" s="31">
        <f t="shared" si="60"/>
        <v>0</v>
      </c>
      <c r="L534" s="52">
        <f t="shared" si="62"/>
        <v>0</v>
      </c>
      <c r="M534" s="31">
        <f t="shared" si="59"/>
        <v>0</v>
      </c>
      <c r="N534" s="54">
        <f t="shared" si="63"/>
        <v>0</v>
      </c>
    </row>
    <row r="535" spans="1:14" ht="12.75" hidden="1">
      <c r="A535" s="17" t="s">
        <v>241</v>
      </c>
      <c r="B535" s="3" t="s">
        <v>242</v>
      </c>
      <c r="C535" s="3"/>
      <c r="D535" s="3"/>
      <c r="E535" s="26">
        <f t="shared" si="61"/>
        <v>0</v>
      </c>
      <c r="F535" s="31">
        <f t="shared" si="58"/>
        <v>0</v>
      </c>
      <c r="G535" s="33"/>
      <c r="H535" s="3"/>
      <c r="I535" s="31">
        <f t="shared" si="57"/>
        <v>0</v>
      </c>
      <c r="J535" s="33"/>
      <c r="K535" s="31">
        <f t="shared" si="60"/>
        <v>0</v>
      </c>
      <c r="L535" s="52">
        <f t="shared" si="62"/>
        <v>0</v>
      </c>
      <c r="M535" s="31">
        <f t="shared" si="59"/>
        <v>0</v>
      </c>
      <c r="N535" s="54">
        <f t="shared" si="63"/>
        <v>0</v>
      </c>
    </row>
    <row r="536" spans="1:14" ht="12.75" hidden="1">
      <c r="A536" s="17" t="s">
        <v>243</v>
      </c>
      <c r="B536" s="3" t="s">
        <v>244</v>
      </c>
      <c r="C536" s="3"/>
      <c r="D536" s="3"/>
      <c r="E536" s="26">
        <f t="shared" si="61"/>
        <v>0</v>
      </c>
      <c r="F536" s="31">
        <f t="shared" si="58"/>
        <v>0</v>
      </c>
      <c r="G536" s="33"/>
      <c r="H536" s="3"/>
      <c r="I536" s="31">
        <f t="shared" si="57"/>
        <v>0</v>
      </c>
      <c r="J536" s="33"/>
      <c r="K536" s="31">
        <f t="shared" si="60"/>
        <v>0</v>
      </c>
      <c r="L536" s="52">
        <f t="shared" si="62"/>
        <v>0</v>
      </c>
      <c r="M536" s="31">
        <f t="shared" si="59"/>
        <v>0</v>
      </c>
      <c r="N536" s="54">
        <f t="shared" si="63"/>
        <v>0</v>
      </c>
    </row>
    <row r="537" spans="1:14" ht="12.75" hidden="1">
      <c r="A537" s="17" t="s">
        <v>245</v>
      </c>
      <c r="B537" s="3" t="s">
        <v>246</v>
      </c>
      <c r="C537" s="3"/>
      <c r="D537" s="3"/>
      <c r="E537" s="26">
        <f t="shared" si="61"/>
        <v>0</v>
      </c>
      <c r="F537" s="31">
        <f t="shared" si="58"/>
        <v>0</v>
      </c>
      <c r="G537" s="33"/>
      <c r="H537" s="3"/>
      <c r="I537" s="31">
        <f t="shared" si="57"/>
        <v>0</v>
      </c>
      <c r="J537" s="33"/>
      <c r="K537" s="31">
        <f t="shared" si="60"/>
        <v>0</v>
      </c>
      <c r="L537" s="52">
        <f t="shared" si="62"/>
        <v>0</v>
      </c>
      <c r="M537" s="31">
        <f t="shared" si="59"/>
        <v>0</v>
      </c>
      <c r="N537" s="54">
        <f t="shared" si="63"/>
        <v>0</v>
      </c>
    </row>
    <row r="538" spans="1:14" ht="12.75" hidden="1">
      <c r="A538" s="17" t="s">
        <v>247</v>
      </c>
      <c r="B538" s="3" t="s">
        <v>248</v>
      </c>
      <c r="C538" s="3"/>
      <c r="D538" s="3"/>
      <c r="E538" s="26">
        <f t="shared" si="61"/>
        <v>0</v>
      </c>
      <c r="F538" s="31">
        <f t="shared" si="58"/>
        <v>0</v>
      </c>
      <c r="G538" s="33"/>
      <c r="H538" s="3"/>
      <c r="I538" s="31">
        <f aca="true" t="shared" si="64" ref="I538:I601">IF(OR(H538=0,E538=0),0,H538/E538)*100</f>
        <v>0</v>
      </c>
      <c r="J538" s="33"/>
      <c r="K538" s="31">
        <f t="shared" si="60"/>
        <v>0</v>
      </c>
      <c r="L538" s="52">
        <f t="shared" si="62"/>
        <v>0</v>
      </c>
      <c r="M538" s="31">
        <f t="shared" si="59"/>
        <v>0</v>
      </c>
      <c r="N538" s="54">
        <f t="shared" si="63"/>
        <v>0</v>
      </c>
    </row>
    <row r="539" spans="1:14" ht="12.75" hidden="1">
      <c r="A539" s="17" t="s">
        <v>249</v>
      </c>
      <c r="B539" s="3" t="s">
        <v>250</v>
      </c>
      <c r="C539" s="3"/>
      <c r="D539" s="3"/>
      <c r="E539" s="26">
        <f t="shared" si="61"/>
        <v>0</v>
      </c>
      <c r="F539" s="31">
        <f t="shared" si="58"/>
        <v>0</v>
      </c>
      <c r="G539" s="33"/>
      <c r="H539" s="3"/>
      <c r="I539" s="31">
        <f t="shared" si="64"/>
        <v>0</v>
      </c>
      <c r="J539" s="33"/>
      <c r="K539" s="31">
        <f t="shared" si="60"/>
        <v>0</v>
      </c>
      <c r="L539" s="52">
        <f t="shared" si="62"/>
        <v>0</v>
      </c>
      <c r="M539" s="31">
        <f t="shared" si="59"/>
        <v>0</v>
      </c>
      <c r="N539" s="54">
        <f t="shared" si="63"/>
        <v>0</v>
      </c>
    </row>
    <row r="540" spans="1:14" ht="25.5" hidden="1">
      <c r="A540" s="17" t="s">
        <v>251</v>
      </c>
      <c r="B540" s="6" t="s">
        <v>252</v>
      </c>
      <c r="C540" s="3"/>
      <c r="D540" s="3"/>
      <c r="E540" s="26">
        <f t="shared" si="61"/>
        <v>0</v>
      </c>
      <c r="F540" s="31">
        <f t="shared" si="58"/>
        <v>0</v>
      </c>
      <c r="G540" s="33"/>
      <c r="H540" s="3"/>
      <c r="I540" s="31">
        <f t="shared" si="64"/>
        <v>0</v>
      </c>
      <c r="J540" s="33"/>
      <c r="K540" s="31">
        <f t="shared" si="60"/>
        <v>0</v>
      </c>
      <c r="L540" s="52">
        <f t="shared" si="62"/>
        <v>0</v>
      </c>
      <c r="M540" s="31">
        <f t="shared" si="59"/>
        <v>0</v>
      </c>
      <c r="N540" s="54">
        <f t="shared" si="63"/>
        <v>0</v>
      </c>
    </row>
    <row r="541" spans="1:14" ht="38.25" hidden="1">
      <c r="A541" s="17" t="s">
        <v>253</v>
      </c>
      <c r="B541" s="6" t="s">
        <v>254</v>
      </c>
      <c r="C541" s="3"/>
      <c r="D541" s="3"/>
      <c r="E541" s="26">
        <f t="shared" si="61"/>
        <v>0</v>
      </c>
      <c r="F541" s="31">
        <f t="shared" si="58"/>
        <v>0</v>
      </c>
      <c r="G541" s="33"/>
      <c r="H541" s="3"/>
      <c r="I541" s="31">
        <f t="shared" si="64"/>
        <v>0</v>
      </c>
      <c r="J541" s="33"/>
      <c r="K541" s="31">
        <f t="shared" si="60"/>
        <v>0</v>
      </c>
      <c r="L541" s="52">
        <f t="shared" si="62"/>
        <v>0</v>
      </c>
      <c r="M541" s="31">
        <f t="shared" si="59"/>
        <v>0</v>
      </c>
      <c r="N541" s="54">
        <f t="shared" si="63"/>
        <v>0</v>
      </c>
    </row>
    <row r="542" spans="1:14" ht="25.5" hidden="1">
      <c r="A542" s="17" t="s">
        <v>255</v>
      </c>
      <c r="B542" s="6" t="s">
        <v>256</v>
      </c>
      <c r="C542" s="3"/>
      <c r="D542" s="3"/>
      <c r="E542" s="26">
        <f t="shared" si="61"/>
        <v>0</v>
      </c>
      <c r="F542" s="31">
        <f t="shared" si="58"/>
        <v>0</v>
      </c>
      <c r="G542" s="33"/>
      <c r="H542" s="3"/>
      <c r="I542" s="31">
        <f t="shared" si="64"/>
        <v>0</v>
      </c>
      <c r="J542" s="33"/>
      <c r="K542" s="31">
        <f t="shared" si="60"/>
        <v>0</v>
      </c>
      <c r="L542" s="52">
        <f t="shared" si="62"/>
        <v>0</v>
      </c>
      <c r="M542" s="31">
        <f t="shared" si="59"/>
        <v>0</v>
      </c>
      <c r="N542" s="54">
        <f t="shared" si="63"/>
        <v>0</v>
      </c>
    </row>
    <row r="543" spans="1:14" ht="25.5" hidden="1">
      <c r="A543" s="17" t="s">
        <v>257</v>
      </c>
      <c r="B543" s="8" t="s">
        <v>258</v>
      </c>
      <c r="C543" s="3"/>
      <c r="D543" s="3"/>
      <c r="E543" s="26">
        <f t="shared" si="61"/>
        <v>0</v>
      </c>
      <c r="F543" s="31">
        <f t="shared" si="58"/>
        <v>0</v>
      </c>
      <c r="G543" s="33"/>
      <c r="H543" s="3"/>
      <c r="I543" s="31">
        <f t="shared" si="64"/>
        <v>0</v>
      </c>
      <c r="J543" s="33"/>
      <c r="K543" s="31">
        <f t="shared" si="60"/>
        <v>0</v>
      </c>
      <c r="L543" s="52">
        <f t="shared" si="62"/>
        <v>0</v>
      </c>
      <c r="M543" s="31">
        <f t="shared" si="59"/>
        <v>0</v>
      </c>
      <c r="N543" s="54">
        <f t="shared" si="63"/>
        <v>0</v>
      </c>
    </row>
    <row r="544" spans="1:14" ht="25.5" hidden="1">
      <c r="A544" s="17" t="s">
        <v>259</v>
      </c>
      <c r="B544" s="6" t="s">
        <v>260</v>
      </c>
      <c r="C544" s="3"/>
      <c r="D544" s="3"/>
      <c r="E544" s="26">
        <f t="shared" si="61"/>
        <v>0</v>
      </c>
      <c r="F544" s="31">
        <f t="shared" si="58"/>
        <v>0</v>
      </c>
      <c r="G544" s="33"/>
      <c r="H544" s="3"/>
      <c r="I544" s="31">
        <f t="shared" si="64"/>
        <v>0</v>
      </c>
      <c r="J544" s="33"/>
      <c r="K544" s="31">
        <f t="shared" si="60"/>
        <v>0</v>
      </c>
      <c r="L544" s="52">
        <f t="shared" si="62"/>
        <v>0</v>
      </c>
      <c r="M544" s="31">
        <f t="shared" si="59"/>
        <v>0</v>
      </c>
      <c r="N544" s="54">
        <f t="shared" si="63"/>
        <v>0</v>
      </c>
    </row>
    <row r="545" spans="1:14" ht="38.25" hidden="1">
      <c r="A545" s="17" t="s">
        <v>261</v>
      </c>
      <c r="B545" s="6" t="s">
        <v>262</v>
      </c>
      <c r="C545" s="3"/>
      <c r="D545" s="3"/>
      <c r="E545" s="26">
        <f t="shared" si="61"/>
        <v>0</v>
      </c>
      <c r="F545" s="31">
        <f t="shared" si="58"/>
        <v>0</v>
      </c>
      <c r="G545" s="33"/>
      <c r="H545" s="3"/>
      <c r="I545" s="31">
        <f t="shared" si="64"/>
        <v>0</v>
      </c>
      <c r="J545" s="33"/>
      <c r="K545" s="31">
        <f t="shared" si="60"/>
        <v>0</v>
      </c>
      <c r="L545" s="52">
        <f t="shared" si="62"/>
        <v>0</v>
      </c>
      <c r="M545" s="31">
        <f t="shared" si="59"/>
        <v>0</v>
      </c>
      <c r="N545" s="54">
        <f t="shared" si="63"/>
        <v>0</v>
      </c>
    </row>
    <row r="546" spans="1:14" ht="25.5" hidden="1">
      <c r="A546" s="17" t="s">
        <v>263</v>
      </c>
      <c r="B546" s="6" t="s">
        <v>264</v>
      </c>
      <c r="C546" s="3"/>
      <c r="D546" s="3"/>
      <c r="E546" s="26">
        <f t="shared" si="61"/>
        <v>0</v>
      </c>
      <c r="F546" s="31">
        <f t="shared" si="58"/>
        <v>0</v>
      </c>
      <c r="G546" s="33"/>
      <c r="H546" s="3"/>
      <c r="I546" s="31">
        <f t="shared" si="64"/>
        <v>0</v>
      </c>
      <c r="J546" s="33"/>
      <c r="K546" s="31">
        <f t="shared" si="60"/>
        <v>0</v>
      </c>
      <c r="L546" s="52">
        <f t="shared" si="62"/>
        <v>0</v>
      </c>
      <c r="M546" s="31">
        <f t="shared" si="59"/>
        <v>0</v>
      </c>
      <c r="N546" s="54">
        <f t="shared" si="63"/>
        <v>0</v>
      </c>
    </row>
    <row r="547" spans="1:14" ht="25.5" hidden="1">
      <c r="A547" s="17" t="s">
        <v>265</v>
      </c>
      <c r="B547" s="6" t="s">
        <v>266</v>
      </c>
      <c r="C547" s="3"/>
      <c r="D547" s="3"/>
      <c r="E547" s="26">
        <f t="shared" si="61"/>
        <v>0</v>
      </c>
      <c r="F547" s="31">
        <f t="shared" si="58"/>
        <v>0</v>
      </c>
      <c r="G547" s="33"/>
      <c r="H547" s="3"/>
      <c r="I547" s="31">
        <f t="shared" si="64"/>
        <v>0</v>
      </c>
      <c r="J547" s="33"/>
      <c r="K547" s="31">
        <f t="shared" si="60"/>
        <v>0</v>
      </c>
      <c r="L547" s="52">
        <f t="shared" si="62"/>
        <v>0</v>
      </c>
      <c r="M547" s="31">
        <f t="shared" si="59"/>
        <v>0</v>
      </c>
      <c r="N547" s="54">
        <f t="shared" si="63"/>
        <v>0</v>
      </c>
    </row>
    <row r="548" spans="1:14" ht="25.5" hidden="1">
      <c r="A548" s="17" t="s">
        <v>1224</v>
      </c>
      <c r="B548" s="6" t="s">
        <v>1225</v>
      </c>
      <c r="C548" s="3"/>
      <c r="D548" s="3"/>
      <c r="E548" s="26">
        <f t="shared" si="61"/>
        <v>0</v>
      </c>
      <c r="F548" s="31">
        <f t="shared" si="58"/>
        <v>0</v>
      </c>
      <c r="G548" s="33"/>
      <c r="H548" s="3"/>
      <c r="I548" s="31">
        <f t="shared" si="64"/>
        <v>0</v>
      </c>
      <c r="J548" s="33"/>
      <c r="K548" s="31">
        <f t="shared" si="60"/>
        <v>0</v>
      </c>
      <c r="L548" s="52">
        <f t="shared" si="62"/>
        <v>0</v>
      </c>
      <c r="M548" s="31">
        <f t="shared" si="59"/>
        <v>0</v>
      </c>
      <c r="N548" s="54">
        <f t="shared" si="63"/>
        <v>0</v>
      </c>
    </row>
    <row r="549" spans="1:14" ht="25.5" hidden="1">
      <c r="A549" s="17" t="s">
        <v>1226</v>
      </c>
      <c r="B549" s="8" t="s">
        <v>1227</v>
      </c>
      <c r="C549" s="3"/>
      <c r="D549" s="3"/>
      <c r="E549" s="26">
        <f t="shared" si="61"/>
        <v>0</v>
      </c>
      <c r="F549" s="31">
        <f t="shared" si="58"/>
        <v>0</v>
      </c>
      <c r="G549" s="33"/>
      <c r="H549" s="3"/>
      <c r="I549" s="31">
        <f t="shared" si="64"/>
        <v>0</v>
      </c>
      <c r="J549" s="33"/>
      <c r="K549" s="31">
        <f t="shared" si="60"/>
        <v>0</v>
      </c>
      <c r="L549" s="52">
        <f t="shared" si="62"/>
        <v>0</v>
      </c>
      <c r="M549" s="31">
        <f t="shared" si="59"/>
        <v>0</v>
      </c>
      <c r="N549" s="54">
        <f t="shared" si="63"/>
        <v>0</v>
      </c>
    </row>
    <row r="550" spans="1:14" ht="25.5" hidden="1">
      <c r="A550" s="17" t="s">
        <v>1228</v>
      </c>
      <c r="B550" s="8" t="s">
        <v>1229</v>
      </c>
      <c r="C550" s="3"/>
      <c r="D550" s="3"/>
      <c r="E550" s="26">
        <f t="shared" si="61"/>
        <v>0</v>
      </c>
      <c r="F550" s="31">
        <f t="shared" si="58"/>
        <v>0</v>
      </c>
      <c r="G550" s="33"/>
      <c r="H550" s="3"/>
      <c r="I550" s="31">
        <f t="shared" si="64"/>
        <v>0</v>
      </c>
      <c r="J550" s="33"/>
      <c r="K550" s="31">
        <f t="shared" si="60"/>
        <v>0</v>
      </c>
      <c r="L550" s="52">
        <f t="shared" si="62"/>
        <v>0</v>
      </c>
      <c r="M550" s="31">
        <f t="shared" si="59"/>
        <v>0</v>
      </c>
      <c r="N550" s="54">
        <f t="shared" si="63"/>
        <v>0</v>
      </c>
    </row>
    <row r="551" spans="1:14" ht="12.75" hidden="1">
      <c r="A551" s="17" t="s">
        <v>1230</v>
      </c>
      <c r="B551" s="8" t="s">
        <v>1231</v>
      </c>
      <c r="C551" s="3"/>
      <c r="D551" s="3"/>
      <c r="E551" s="26">
        <f t="shared" si="61"/>
        <v>0</v>
      </c>
      <c r="F551" s="31">
        <f t="shared" si="58"/>
        <v>0</v>
      </c>
      <c r="G551" s="33"/>
      <c r="H551" s="3"/>
      <c r="I551" s="31">
        <f t="shared" si="64"/>
        <v>0</v>
      </c>
      <c r="J551" s="33"/>
      <c r="K551" s="31">
        <f t="shared" si="60"/>
        <v>0</v>
      </c>
      <c r="L551" s="52">
        <f t="shared" si="62"/>
        <v>0</v>
      </c>
      <c r="M551" s="31">
        <f t="shared" si="59"/>
        <v>0</v>
      </c>
      <c r="N551" s="54">
        <f t="shared" si="63"/>
        <v>0</v>
      </c>
    </row>
    <row r="552" spans="1:14" ht="25.5" hidden="1">
      <c r="A552" s="17" t="s">
        <v>1232</v>
      </c>
      <c r="B552" s="8" t="s">
        <v>1233</v>
      </c>
      <c r="C552" s="3"/>
      <c r="D552" s="3"/>
      <c r="E552" s="26">
        <f t="shared" si="61"/>
        <v>0</v>
      </c>
      <c r="F552" s="31">
        <f t="shared" si="58"/>
        <v>0</v>
      </c>
      <c r="G552" s="33"/>
      <c r="H552" s="3"/>
      <c r="I552" s="31">
        <f t="shared" si="64"/>
        <v>0</v>
      </c>
      <c r="J552" s="33"/>
      <c r="K552" s="31">
        <f t="shared" si="60"/>
        <v>0</v>
      </c>
      <c r="L552" s="52">
        <f t="shared" si="62"/>
        <v>0</v>
      </c>
      <c r="M552" s="31">
        <f t="shared" si="59"/>
        <v>0</v>
      </c>
      <c r="N552" s="54">
        <f t="shared" si="63"/>
        <v>0</v>
      </c>
    </row>
    <row r="553" spans="1:14" ht="12.75" hidden="1">
      <c r="A553" s="17" t="s">
        <v>1234</v>
      </c>
      <c r="B553" s="6" t="s">
        <v>1235</v>
      </c>
      <c r="C553" s="3"/>
      <c r="D553" s="3"/>
      <c r="E553" s="26">
        <f t="shared" si="61"/>
        <v>0</v>
      </c>
      <c r="F553" s="31">
        <f t="shared" si="58"/>
        <v>0</v>
      </c>
      <c r="G553" s="33"/>
      <c r="H553" s="3"/>
      <c r="I553" s="31">
        <f t="shared" si="64"/>
        <v>0</v>
      </c>
      <c r="J553" s="33"/>
      <c r="K553" s="31">
        <f t="shared" si="60"/>
        <v>0</v>
      </c>
      <c r="L553" s="52">
        <f t="shared" si="62"/>
        <v>0</v>
      </c>
      <c r="M553" s="31">
        <f t="shared" si="59"/>
        <v>0</v>
      </c>
      <c r="N553" s="54">
        <f t="shared" si="63"/>
        <v>0</v>
      </c>
    </row>
    <row r="554" spans="1:14" ht="25.5" hidden="1">
      <c r="A554" s="17" t="s">
        <v>1236</v>
      </c>
      <c r="B554" s="6" t="s">
        <v>1237</v>
      </c>
      <c r="C554" s="3"/>
      <c r="D554" s="3"/>
      <c r="E554" s="26">
        <f t="shared" si="61"/>
        <v>0</v>
      </c>
      <c r="F554" s="31">
        <f t="shared" si="58"/>
        <v>0</v>
      </c>
      <c r="G554" s="33"/>
      <c r="H554" s="3"/>
      <c r="I554" s="31">
        <f t="shared" si="64"/>
        <v>0</v>
      </c>
      <c r="J554" s="33"/>
      <c r="K554" s="31">
        <f t="shared" si="60"/>
        <v>0</v>
      </c>
      <c r="L554" s="52">
        <f t="shared" si="62"/>
        <v>0</v>
      </c>
      <c r="M554" s="31">
        <f t="shared" si="59"/>
        <v>0</v>
      </c>
      <c r="N554" s="54">
        <f t="shared" si="63"/>
        <v>0</v>
      </c>
    </row>
    <row r="555" spans="1:14" ht="12.75" hidden="1">
      <c r="A555" s="17" t="s">
        <v>1238</v>
      </c>
      <c r="B555" s="6" t="s">
        <v>1239</v>
      </c>
      <c r="C555" s="3"/>
      <c r="D555" s="3"/>
      <c r="E555" s="26">
        <f t="shared" si="61"/>
        <v>0</v>
      </c>
      <c r="F555" s="31">
        <f t="shared" si="58"/>
        <v>0</v>
      </c>
      <c r="G555" s="33"/>
      <c r="H555" s="3"/>
      <c r="I555" s="31">
        <f t="shared" si="64"/>
        <v>0</v>
      </c>
      <c r="J555" s="33"/>
      <c r="K555" s="31">
        <f t="shared" si="60"/>
        <v>0</v>
      </c>
      <c r="L555" s="52">
        <f t="shared" si="62"/>
        <v>0</v>
      </c>
      <c r="M555" s="31">
        <f t="shared" si="59"/>
        <v>0</v>
      </c>
      <c r="N555" s="54">
        <f t="shared" si="63"/>
        <v>0</v>
      </c>
    </row>
    <row r="556" spans="1:14" ht="25.5" hidden="1">
      <c r="A556" s="17" t="s">
        <v>1240</v>
      </c>
      <c r="B556" s="8" t="s">
        <v>1241</v>
      </c>
      <c r="C556" s="3"/>
      <c r="D556" s="3"/>
      <c r="E556" s="26">
        <f t="shared" si="61"/>
        <v>0</v>
      </c>
      <c r="F556" s="31">
        <f t="shared" si="58"/>
        <v>0</v>
      </c>
      <c r="G556" s="33"/>
      <c r="H556" s="3"/>
      <c r="I556" s="31">
        <f t="shared" si="64"/>
        <v>0</v>
      </c>
      <c r="J556" s="33"/>
      <c r="K556" s="31">
        <f t="shared" si="60"/>
        <v>0</v>
      </c>
      <c r="L556" s="52">
        <f t="shared" si="62"/>
        <v>0</v>
      </c>
      <c r="M556" s="31">
        <f t="shared" si="59"/>
        <v>0</v>
      </c>
      <c r="N556" s="54">
        <f t="shared" si="63"/>
        <v>0</v>
      </c>
    </row>
    <row r="557" spans="1:14" ht="38.25" hidden="1">
      <c r="A557" s="17" t="s">
        <v>1242</v>
      </c>
      <c r="B557" s="6" t="s">
        <v>1243</v>
      </c>
      <c r="C557" s="3"/>
      <c r="D557" s="3"/>
      <c r="E557" s="26">
        <f t="shared" si="61"/>
        <v>0</v>
      </c>
      <c r="F557" s="31">
        <f t="shared" si="58"/>
        <v>0</v>
      </c>
      <c r="G557" s="33"/>
      <c r="H557" s="3"/>
      <c r="I557" s="31">
        <f t="shared" si="64"/>
        <v>0</v>
      </c>
      <c r="J557" s="33"/>
      <c r="K557" s="31">
        <f t="shared" si="60"/>
        <v>0</v>
      </c>
      <c r="L557" s="52">
        <f t="shared" si="62"/>
        <v>0</v>
      </c>
      <c r="M557" s="31">
        <f t="shared" si="59"/>
        <v>0</v>
      </c>
      <c r="N557" s="54">
        <f t="shared" si="63"/>
        <v>0</v>
      </c>
    </row>
    <row r="558" spans="1:14" ht="12.75" hidden="1">
      <c r="A558" s="17" t="s">
        <v>1244</v>
      </c>
      <c r="B558" s="8" t="s">
        <v>1245</v>
      </c>
      <c r="C558" s="3"/>
      <c r="D558" s="3"/>
      <c r="E558" s="26">
        <f t="shared" si="61"/>
        <v>0</v>
      </c>
      <c r="F558" s="31">
        <f t="shared" si="58"/>
        <v>0</v>
      </c>
      <c r="G558" s="33"/>
      <c r="H558" s="3"/>
      <c r="I558" s="31">
        <f t="shared" si="64"/>
        <v>0</v>
      </c>
      <c r="J558" s="33"/>
      <c r="K558" s="31">
        <f t="shared" si="60"/>
        <v>0</v>
      </c>
      <c r="L558" s="52">
        <f t="shared" si="62"/>
        <v>0</v>
      </c>
      <c r="M558" s="31">
        <f t="shared" si="59"/>
        <v>0</v>
      </c>
      <c r="N558" s="54">
        <f t="shared" si="63"/>
        <v>0</v>
      </c>
    </row>
    <row r="559" spans="1:14" ht="12.75" hidden="1">
      <c r="A559" s="17" t="s">
        <v>1246</v>
      </c>
      <c r="B559" s="8" t="s">
        <v>1247</v>
      </c>
      <c r="C559" s="3"/>
      <c r="D559" s="3"/>
      <c r="E559" s="26">
        <f t="shared" si="61"/>
        <v>0</v>
      </c>
      <c r="F559" s="31">
        <f t="shared" si="58"/>
        <v>0</v>
      </c>
      <c r="G559" s="33"/>
      <c r="H559" s="3"/>
      <c r="I559" s="31">
        <f t="shared" si="64"/>
        <v>0</v>
      </c>
      <c r="J559" s="33"/>
      <c r="K559" s="31">
        <f t="shared" si="60"/>
        <v>0</v>
      </c>
      <c r="L559" s="52">
        <f t="shared" si="62"/>
        <v>0</v>
      </c>
      <c r="M559" s="31">
        <f t="shared" si="59"/>
        <v>0</v>
      </c>
      <c r="N559" s="54">
        <f t="shared" si="63"/>
        <v>0</v>
      </c>
    </row>
    <row r="560" spans="1:14" ht="25.5" hidden="1">
      <c r="A560" s="17" t="s">
        <v>1248</v>
      </c>
      <c r="B560" s="8" t="s">
        <v>1249</v>
      </c>
      <c r="C560" s="3"/>
      <c r="D560" s="3"/>
      <c r="E560" s="26">
        <f t="shared" si="61"/>
        <v>0</v>
      </c>
      <c r="F560" s="31">
        <f t="shared" si="58"/>
        <v>0</v>
      </c>
      <c r="G560" s="33"/>
      <c r="H560" s="3"/>
      <c r="I560" s="31">
        <f t="shared" si="64"/>
        <v>0</v>
      </c>
      <c r="J560" s="33"/>
      <c r="K560" s="31">
        <f t="shared" si="60"/>
        <v>0</v>
      </c>
      <c r="L560" s="52">
        <f t="shared" si="62"/>
        <v>0</v>
      </c>
      <c r="M560" s="31">
        <f t="shared" si="59"/>
        <v>0</v>
      </c>
      <c r="N560" s="54">
        <f t="shared" si="63"/>
        <v>0</v>
      </c>
    </row>
    <row r="561" spans="1:14" ht="12.75" hidden="1">
      <c r="A561" s="17" t="s">
        <v>1250</v>
      </c>
      <c r="B561" s="6" t="s">
        <v>1251</v>
      </c>
      <c r="C561" s="3"/>
      <c r="D561" s="3"/>
      <c r="E561" s="26">
        <f t="shared" si="61"/>
        <v>0</v>
      </c>
      <c r="F561" s="31">
        <f t="shared" si="58"/>
        <v>0</v>
      </c>
      <c r="G561" s="33"/>
      <c r="H561" s="3"/>
      <c r="I561" s="31">
        <f t="shared" si="64"/>
        <v>0</v>
      </c>
      <c r="J561" s="33"/>
      <c r="K561" s="31">
        <f t="shared" si="60"/>
        <v>0</v>
      </c>
      <c r="L561" s="52">
        <f t="shared" si="62"/>
        <v>0</v>
      </c>
      <c r="M561" s="31">
        <f t="shared" si="59"/>
        <v>0</v>
      </c>
      <c r="N561" s="54">
        <f t="shared" si="63"/>
        <v>0</v>
      </c>
    </row>
    <row r="562" spans="1:14" ht="12.75" hidden="1">
      <c r="A562" s="17" t="s">
        <v>1252</v>
      </c>
      <c r="B562" s="6" t="s">
        <v>1253</v>
      </c>
      <c r="C562" s="3"/>
      <c r="D562" s="3"/>
      <c r="E562" s="26">
        <f t="shared" si="61"/>
        <v>0</v>
      </c>
      <c r="F562" s="31">
        <f t="shared" si="58"/>
        <v>0</v>
      </c>
      <c r="G562" s="33"/>
      <c r="H562" s="3"/>
      <c r="I562" s="31">
        <f t="shared" si="64"/>
        <v>0</v>
      </c>
      <c r="J562" s="33"/>
      <c r="K562" s="31">
        <f t="shared" si="60"/>
        <v>0</v>
      </c>
      <c r="L562" s="52">
        <f t="shared" si="62"/>
        <v>0</v>
      </c>
      <c r="M562" s="31">
        <f t="shared" si="59"/>
        <v>0</v>
      </c>
      <c r="N562" s="54">
        <f t="shared" si="63"/>
        <v>0</v>
      </c>
    </row>
    <row r="563" spans="1:14" ht="25.5" hidden="1">
      <c r="A563" s="17" t="s">
        <v>1254</v>
      </c>
      <c r="B563" s="8" t="s">
        <v>1255</v>
      </c>
      <c r="C563" s="3"/>
      <c r="D563" s="3"/>
      <c r="E563" s="26">
        <f t="shared" si="61"/>
        <v>0</v>
      </c>
      <c r="F563" s="31">
        <f t="shared" si="58"/>
        <v>0</v>
      </c>
      <c r="G563" s="33"/>
      <c r="H563" s="3"/>
      <c r="I563" s="31">
        <f t="shared" si="64"/>
        <v>0</v>
      </c>
      <c r="J563" s="33"/>
      <c r="K563" s="31">
        <f t="shared" si="60"/>
        <v>0</v>
      </c>
      <c r="L563" s="52">
        <f t="shared" si="62"/>
        <v>0</v>
      </c>
      <c r="M563" s="31">
        <f t="shared" si="59"/>
        <v>0</v>
      </c>
      <c r="N563" s="54">
        <f t="shared" si="63"/>
        <v>0</v>
      </c>
    </row>
    <row r="564" spans="1:14" ht="38.25" hidden="1">
      <c r="A564" s="17" t="s">
        <v>1256</v>
      </c>
      <c r="B564" s="8" t="s">
        <v>1257</v>
      </c>
      <c r="C564" s="3"/>
      <c r="D564" s="3"/>
      <c r="E564" s="26">
        <f t="shared" si="61"/>
        <v>0</v>
      </c>
      <c r="F564" s="31">
        <f t="shared" si="58"/>
        <v>0</v>
      </c>
      <c r="G564" s="33"/>
      <c r="H564" s="3"/>
      <c r="I564" s="31">
        <f t="shared" si="64"/>
        <v>0</v>
      </c>
      <c r="J564" s="33"/>
      <c r="K564" s="31">
        <f t="shared" si="60"/>
        <v>0</v>
      </c>
      <c r="L564" s="52">
        <f t="shared" si="62"/>
        <v>0</v>
      </c>
      <c r="M564" s="31">
        <f t="shared" si="59"/>
        <v>0</v>
      </c>
      <c r="N564" s="54">
        <f t="shared" si="63"/>
        <v>0</v>
      </c>
    </row>
    <row r="565" spans="1:14" ht="25.5" hidden="1">
      <c r="A565" s="17" t="s">
        <v>1258</v>
      </c>
      <c r="B565" s="8" t="s">
        <v>1259</v>
      </c>
      <c r="C565" s="3"/>
      <c r="D565" s="3"/>
      <c r="E565" s="26">
        <f t="shared" si="61"/>
        <v>0</v>
      </c>
      <c r="F565" s="31">
        <f t="shared" si="58"/>
        <v>0</v>
      </c>
      <c r="G565" s="33"/>
      <c r="H565" s="3"/>
      <c r="I565" s="31">
        <f t="shared" si="64"/>
        <v>0</v>
      </c>
      <c r="J565" s="33"/>
      <c r="K565" s="31">
        <f t="shared" si="60"/>
        <v>0</v>
      </c>
      <c r="L565" s="52">
        <f t="shared" si="62"/>
        <v>0</v>
      </c>
      <c r="M565" s="31">
        <f t="shared" si="59"/>
        <v>0</v>
      </c>
      <c r="N565" s="54">
        <f t="shared" si="63"/>
        <v>0</v>
      </c>
    </row>
    <row r="566" spans="1:14" ht="38.25" hidden="1">
      <c r="A566" s="17" t="s">
        <v>1260</v>
      </c>
      <c r="B566" s="8" t="s">
        <v>1261</v>
      </c>
      <c r="C566" s="3"/>
      <c r="D566" s="3"/>
      <c r="E566" s="26">
        <f t="shared" si="61"/>
        <v>0</v>
      </c>
      <c r="F566" s="31">
        <f t="shared" si="58"/>
        <v>0</v>
      </c>
      <c r="G566" s="33"/>
      <c r="H566" s="3"/>
      <c r="I566" s="31">
        <f t="shared" si="64"/>
        <v>0</v>
      </c>
      <c r="J566" s="33"/>
      <c r="K566" s="31">
        <f t="shared" si="60"/>
        <v>0</v>
      </c>
      <c r="L566" s="52">
        <f t="shared" si="62"/>
        <v>0</v>
      </c>
      <c r="M566" s="31">
        <f t="shared" si="59"/>
        <v>0</v>
      </c>
      <c r="N566" s="54">
        <f t="shared" si="63"/>
        <v>0</v>
      </c>
    </row>
    <row r="567" spans="1:14" ht="12.75" hidden="1">
      <c r="A567" s="17" t="s">
        <v>1262</v>
      </c>
      <c r="B567" s="8" t="s">
        <v>1263</v>
      </c>
      <c r="C567" s="3"/>
      <c r="D567" s="3"/>
      <c r="E567" s="26">
        <f t="shared" si="61"/>
        <v>0</v>
      </c>
      <c r="F567" s="31">
        <f t="shared" si="58"/>
        <v>0</v>
      </c>
      <c r="G567" s="33"/>
      <c r="H567" s="3"/>
      <c r="I567" s="31">
        <f t="shared" si="64"/>
        <v>0</v>
      </c>
      <c r="J567" s="33"/>
      <c r="K567" s="31">
        <f t="shared" si="60"/>
        <v>0</v>
      </c>
      <c r="L567" s="52">
        <f t="shared" si="62"/>
        <v>0</v>
      </c>
      <c r="M567" s="31">
        <f t="shared" si="59"/>
        <v>0</v>
      </c>
      <c r="N567" s="54">
        <f t="shared" si="63"/>
        <v>0</v>
      </c>
    </row>
    <row r="568" spans="1:14" ht="12.75" hidden="1">
      <c r="A568" s="17" t="s">
        <v>1264</v>
      </c>
      <c r="B568" s="8" t="s">
        <v>1265</v>
      </c>
      <c r="C568" s="3"/>
      <c r="D568" s="3"/>
      <c r="E568" s="26">
        <f t="shared" si="61"/>
        <v>0</v>
      </c>
      <c r="F568" s="31">
        <f t="shared" si="58"/>
        <v>0</v>
      </c>
      <c r="G568" s="33"/>
      <c r="H568" s="3"/>
      <c r="I568" s="31">
        <f t="shared" si="64"/>
        <v>0</v>
      </c>
      <c r="J568" s="33"/>
      <c r="K568" s="31">
        <f t="shared" si="60"/>
        <v>0</v>
      </c>
      <c r="L568" s="52">
        <f t="shared" si="62"/>
        <v>0</v>
      </c>
      <c r="M568" s="31">
        <f t="shared" si="59"/>
        <v>0</v>
      </c>
      <c r="N568" s="54">
        <f t="shared" si="63"/>
        <v>0</v>
      </c>
    </row>
    <row r="569" spans="1:14" ht="25.5" hidden="1">
      <c r="A569" s="17" t="s">
        <v>1266</v>
      </c>
      <c r="B569" s="8" t="s">
        <v>1267</v>
      </c>
      <c r="C569" s="3"/>
      <c r="D569" s="3"/>
      <c r="E569" s="26">
        <f t="shared" si="61"/>
        <v>0</v>
      </c>
      <c r="F569" s="31">
        <f t="shared" si="58"/>
        <v>0</v>
      </c>
      <c r="G569" s="33"/>
      <c r="H569" s="3"/>
      <c r="I569" s="31">
        <f t="shared" si="64"/>
        <v>0</v>
      </c>
      <c r="J569" s="33"/>
      <c r="K569" s="31">
        <f t="shared" si="60"/>
        <v>0</v>
      </c>
      <c r="L569" s="52">
        <f t="shared" si="62"/>
        <v>0</v>
      </c>
      <c r="M569" s="31">
        <f t="shared" si="59"/>
        <v>0</v>
      </c>
      <c r="N569" s="54">
        <f t="shared" si="63"/>
        <v>0</v>
      </c>
    </row>
    <row r="570" spans="1:14" ht="12.75" hidden="1">
      <c r="A570" s="17" t="s">
        <v>1268</v>
      </c>
      <c r="B570" s="8" t="s">
        <v>1269</v>
      </c>
      <c r="C570" s="3"/>
      <c r="D570" s="3"/>
      <c r="E570" s="26">
        <f t="shared" si="61"/>
        <v>0</v>
      </c>
      <c r="F570" s="31">
        <f t="shared" si="58"/>
        <v>0</v>
      </c>
      <c r="G570" s="33"/>
      <c r="H570" s="3"/>
      <c r="I570" s="31">
        <f t="shared" si="64"/>
        <v>0</v>
      </c>
      <c r="J570" s="33"/>
      <c r="K570" s="31">
        <f t="shared" si="60"/>
        <v>0</v>
      </c>
      <c r="L570" s="52">
        <f t="shared" si="62"/>
        <v>0</v>
      </c>
      <c r="M570" s="31">
        <f t="shared" si="59"/>
        <v>0</v>
      </c>
      <c r="N570" s="54">
        <f t="shared" si="63"/>
        <v>0</v>
      </c>
    </row>
    <row r="571" spans="1:14" ht="25.5" hidden="1">
      <c r="A571" s="17" t="s">
        <v>1270</v>
      </c>
      <c r="B571" s="8" t="s">
        <v>1271</v>
      </c>
      <c r="C571" s="3"/>
      <c r="D571" s="3"/>
      <c r="E571" s="26">
        <f t="shared" si="61"/>
        <v>0</v>
      </c>
      <c r="F571" s="31">
        <f t="shared" si="58"/>
        <v>0</v>
      </c>
      <c r="G571" s="33"/>
      <c r="H571" s="3"/>
      <c r="I571" s="31">
        <f t="shared" si="64"/>
        <v>0</v>
      </c>
      <c r="J571" s="33"/>
      <c r="K571" s="31">
        <f t="shared" si="60"/>
        <v>0</v>
      </c>
      <c r="L571" s="52">
        <f t="shared" si="62"/>
        <v>0</v>
      </c>
      <c r="M571" s="31">
        <f t="shared" si="59"/>
        <v>0</v>
      </c>
      <c r="N571" s="54">
        <f t="shared" si="63"/>
        <v>0</v>
      </c>
    </row>
    <row r="572" spans="1:14" ht="12.75" hidden="1">
      <c r="A572" s="17" t="s">
        <v>1272</v>
      </c>
      <c r="B572" s="8" t="s">
        <v>1273</v>
      </c>
      <c r="C572" s="3"/>
      <c r="D572" s="3"/>
      <c r="E572" s="26">
        <f t="shared" si="61"/>
        <v>0</v>
      </c>
      <c r="F572" s="31">
        <f t="shared" si="58"/>
        <v>0</v>
      </c>
      <c r="G572" s="33"/>
      <c r="H572" s="3"/>
      <c r="I572" s="31">
        <f t="shared" si="64"/>
        <v>0</v>
      </c>
      <c r="J572" s="33"/>
      <c r="K572" s="31">
        <f t="shared" si="60"/>
        <v>0</v>
      </c>
      <c r="L572" s="52">
        <f t="shared" si="62"/>
        <v>0</v>
      </c>
      <c r="M572" s="31">
        <f t="shared" si="59"/>
        <v>0</v>
      </c>
      <c r="N572" s="54">
        <f t="shared" si="63"/>
        <v>0</v>
      </c>
    </row>
    <row r="573" spans="1:14" ht="12.75" hidden="1">
      <c r="A573" s="17" t="s">
        <v>1274</v>
      </c>
      <c r="B573" s="8" t="s">
        <v>1275</v>
      </c>
      <c r="C573" s="3"/>
      <c r="D573" s="3"/>
      <c r="E573" s="26">
        <f t="shared" si="61"/>
        <v>0</v>
      </c>
      <c r="F573" s="31">
        <f t="shared" si="58"/>
        <v>0</v>
      </c>
      <c r="G573" s="33"/>
      <c r="H573" s="3"/>
      <c r="I573" s="31">
        <f t="shared" si="64"/>
        <v>0</v>
      </c>
      <c r="J573" s="33"/>
      <c r="K573" s="31">
        <f t="shared" si="60"/>
        <v>0</v>
      </c>
      <c r="L573" s="52">
        <f t="shared" si="62"/>
        <v>0</v>
      </c>
      <c r="M573" s="31">
        <f t="shared" si="59"/>
        <v>0</v>
      </c>
      <c r="N573" s="54">
        <f t="shared" si="63"/>
        <v>0</v>
      </c>
    </row>
    <row r="574" spans="1:14" ht="12.75" hidden="1">
      <c r="A574" s="17" t="s">
        <v>1622</v>
      </c>
      <c r="B574" s="7" t="s">
        <v>1276</v>
      </c>
      <c r="C574" s="3"/>
      <c r="D574" s="3"/>
      <c r="E574" s="26">
        <f t="shared" si="61"/>
        <v>0</v>
      </c>
      <c r="F574" s="31">
        <f t="shared" si="58"/>
        <v>0</v>
      </c>
      <c r="G574" s="33"/>
      <c r="H574" s="3"/>
      <c r="I574" s="31">
        <f t="shared" si="64"/>
        <v>0</v>
      </c>
      <c r="J574" s="33"/>
      <c r="K574" s="31">
        <f t="shared" si="60"/>
        <v>0</v>
      </c>
      <c r="L574" s="52">
        <f t="shared" si="62"/>
        <v>0</v>
      </c>
      <c r="M574" s="31">
        <f t="shared" si="59"/>
        <v>0</v>
      </c>
      <c r="N574" s="54">
        <f t="shared" si="63"/>
        <v>0</v>
      </c>
    </row>
    <row r="575" spans="1:14" ht="38.25" hidden="1">
      <c r="A575" s="17" t="s">
        <v>1277</v>
      </c>
      <c r="B575" s="6" t="s">
        <v>1278</v>
      </c>
      <c r="C575" s="3"/>
      <c r="D575" s="3"/>
      <c r="E575" s="26">
        <f t="shared" si="61"/>
        <v>0</v>
      </c>
      <c r="F575" s="31">
        <f t="shared" si="58"/>
        <v>0</v>
      </c>
      <c r="G575" s="33"/>
      <c r="H575" s="3"/>
      <c r="I575" s="31">
        <f t="shared" si="64"/>
        <v>0</v>
      </c>
      <c r="J575" s="33"/>
      <c r="K575" s="31">
        <f t="shared" si="60"/>
        <v>0</v>
      </c>
      <c r="L575" s="52">
        <f t="shared" si="62"/>
        <v>0</v>
      </c>
      <c r="M575" s="31">
        <f t="shared" si="59"/>
        <v>0</v>
      </c>
      <c r="N575" s="54">
        <f t="shared" si="63"/>
        <v>0</v>
      </c>
    </row>
    <row r="576" spans="1:14" ht="51" hidden="1">
      <c r="A576" s="17" t="s">
        <v>1279</v>
      </c>
      <c r="B576" s="6" t="s">
        <v>1280</v>
      </c>
      <c r="C576" s="3"/>
      <c r="D576" s="3"/>
      <c r="E576" s="26">
        <f t="shared" si="61"/>
        <v>0</v>
      </c>
      <c r="F576" s="31">
        <f t="shared" si="58"/>
        <v>0</v>
      </c>
      <c r="G576" s="33"/>
      <c r="H576" s="3"/>
      <c r="I576" s="31">
        <f t="shared" si="64"/>
        <v>0</v>
      </c>
      <c r="J576" s="33"/>
      <c r="K576" s="31">
        <f t="shared" si="60"/>
        <v>0</v>
      </c>
      <c r="L576" s="52">
        <f t="shared" si="62"/>
        <v>0</v>
      </c>
      <c r="M576" s="31">
        <f t="shared" si="59"/>
        <v>0</v>
      </c>
      <c r="N576" s="54">
        <f t="shared" si="63"/>
        <v>0</v>
      </c>
    </row>
    <row r="577" spans="1:14" ht="38.25" hidden="1">
      <c r="A577" s="17" t="s">
        <v>1281</v>
      </c>
      <c r="B577" s="6" t="s">
        <v>1282</v>
      </c>
      <c r="C577" s="3"/>
      <c r="D577" s="3"/>
      <c r="E577" s="26">
        <f t="shared" si="61"/>
        <v>0</v>
      </c>
      <c r="F577" s="31">
        <f t="shared" si="58"/>
        <v>0</v>
      </c>
      <c r="G577" s="33"/>
      <c r="H577" s="3"/>
      <c r="I577" s="31">
        <f t="shared" si="64"/>
        <v>0</v>
      </c>
      <c r="J577" s="33"/>
      <c r="K577" s="31">
        <f t="shared" si="60"/>
        <v>0</v>
      </c>
      <c r="L577" s="52">
        <f t="shared" si="62"/>
        <v>0</v>
      </c>
      <c r="M577" s="31">
        <f t="shared" si="59"/>
        <v>0</v>
      </c>
      <c r="N577" s="54">
        <f t="shared" si="63"/>
        <v>0</v>
      </c>
    </row>
    <row r="578" spans="1:14" ht="25.5" hidden="1">
      <c r="A578" s="17" t="s">
        <v>1283</v>
      </c>
      <c r="B578" s="6" t="s">
        <v>1284</v>
      </c>
      <c r="C578" s="3"/>
      <c r="D578" s="3"/>
      <c r="E578" s="26">
        <f t="shared" si="61"/>
        <v>0</v>
      </c>
      <c r="F578" s="31">
        <f t="shared" si="58"/>
        <v>0</v>
      </c>
      <c r="G578" s="33"/>
      <c r="H578" s="3"/>
      <c r="I578" s="31">
        <f t="shared" si="64"/>
        <v>0</v>
      </c>
      <c r="J578" s="33"/>
      <c r="K578" s="31">
        <f t="shared" si="60"/>
        <v>0</v>
      </c>
      <c r="L578" s="52">
        <f t="shared" si="62"/>
        <v>0</v>
      </c>
      <c r="M578" s="31">
        <f t="shared" si="59"/>
        <v>0</v>
      </c>
      <c r="N578" s="54">
        <f t="shared" si="63"/>
        <v>0</v>
      </c>
    </row>
    <row r="579" spans="1:14" ht="25.5" hidden="1">
      <c r="A579" s="17" t="s">
        <v>1285</v>
      </c>
      <c r="B579" s="6" t="s">
        <v>1286</v>
      </c>
      <c r="C579" s="3"/>
      <c r="D579" s="3"/>
      <c r="E579" s="26">
        <f t="shared" si="61"/>
        <v>0</v>
      </c>
      <c r="F579" s="31">
        <f t="shared" si="58"/>
        <v>0</v>
      </c>
      <c r="G579" s="33"/>
      <c r="H579" s="3"/>
      <c r="I579" s="31">
        <f t="shared" si="64"/>
        <v>0</v>
      </c>
      <c r="J579" s="33"/>
      <c r="K579" s="31">
        <f t="shared" si="60"/>
        <v>0</v>
      </c>
      <c r="L579" s="52">
        <f t="shared" si="62"/>
        <v>0</v>
      </c>
      <c r="M579" s="31">
        <f t="shared" si="59"/>
        <v>0</v>
      </c>
      <c r="N579" s="54">
        <f t="shared" si="63"/>
        <v>0</v>
      </c>
    </row>
    <row r="580" spans="1:14" ht="25.5" hidden="1">
      <c r="A580" s="17" t="s">
        <v>1287</v>
      </c>
      <c r="B580" s="6" t="s">
        <v>1288</v>
      </c>
      <c r="C580" s="3"/>
      <c r="D580" s="3"/>
      <c r="E580" s="26">
        <f t="shared" si="61"/>
        <v>0</v>
      </c>
      <c r="F580" s="31">
        <f t="shared" si="58"/>
        <v>0</v>
      </c>
      <c r="G580" s="33"/>
      <c r="H580" s="3"/>
      <c r="I580" s="31">
        <f t="shared" si="64"/>
        <v>0</v>
      </c>
      <c r="J580" s="33"/>
      <c r="K580" s="31">
        <f t="shared" si="60"/>
        <v>0</v>
      </c>
      <c r="L580" s="52">
        <f t="shared" si="62"/>
        <v>0</v>
      </c>
      <c r="M580" s="31">
        <f t="shared" si="59"/>
        <v>0</v>
      </c>
      <c r="N580" s="54">
        <f t="shared" si="63"/>
        <v>0</v>
      </c>
    </row>
    <row r="581" spans="1:14" ht="12.75" hidden="1">
      <c r="A581" s="17" t="s">
        <v>1289</v>
      </c>
      <c r="B581" s="6" t="s">
        <v>1290</v>
      </c>
      <c r="C581" s="3"/>
      <c r="D581" s="3"/>
      <c r="E581" s="26">
        <f t="shared" si="61"/>
        <v>0</v>
      </c>
      <c r="F581" s="31">
        <f t="shared" si="58"/>
        <v>0</v>
      </c>
      <c r="G581" s="33"/>
      <c r="H581" s="3"/>
      <c r="I581" s="31">
        <f t="shared" si="64"/>
        <v>0</v>
      </c>
      <c r="J581" s="33"/>
      <c r="K581" s="31">
        <f t="shared" si="60"/>
        <v>0</v>
      </c>
      <c r="L581" s="52">
        <f t="shared" si="62"/>
        <v>0</v>
      </c>
      <c r="M581" s="31">
        <f t="shared" si="59"/>
        <v>0</v>
      </c>
      <c r="N581" s="54">
        <f t="shared" si="63"/>
        <v>0</v>
      </c>
    </row>
    <row r="582" spans="1:14" ht="12.75" hidden="1">
      <c r="A582" s="17" t="s">
        <v>1291</v>
      </c>
      <c r="B582" s="6" t="s">
        <v>1292</v>
      </c>
      <c r="C582" s="3"/>
      <c r="D582" s="3"/>
      <c r="E582" s="26">
        <f t="shared" si="61"/>
        <v>0</v>
      </c>
      <c r="F582" s="31">
        <f t="shared" si="58"/>
        <v>0</v>
      </c>
      <c r="G582" s="33"/>
      <c r="H582" s="3"/>
      <c r="I582" s="31">
        <f t="shared" si="64"/>
        <v>0</v>
      </c>
      <c r="J582" s="33"/>
      <c r="K582" s="31">
        <f t="shared" si="60"/>
        <v>0</v>
      </c>
      <c r="L582" s="52">
        <f t="shared" si="62"/>
        <v>0</v>
      </c>
      <c r="M582" s="31">
        <f t="shared" si="59"/>
        <v>0</v>
      </c>
      <c r="N582" s="54">
        <f t="shared" si="63"/>
        <v>0</v>
      </c>
    </row>
    <row r="583" spans="1:14" ht="25.5" hidden="1">
      <c r="A583" s="17" t="s">
        <v>1293</v>
      </c>
      <c r="B583" s="6" t="s">
        <v>1294</v>
      </c>
      <c r="C583" s="3"/>
      <c r="D583" s="3"/>
      <c r="E583" s="26">
        <f t="shared" si="61"/>
        <v>0</v>
      </c>
      <c r="F583" s="31">
        <f t="shared" si="58"/>
        <v>0</v>
      </c>
      <c r="G583" s="33"/>
      <c r="H583" s="3"/>
      <c r="I583" s="31">
        <f t="shared" si="64"/>
        <v>0</v>
      </c>
      <c r="J583" s="33"/>
      <c r="K583" s="31">
        <f t="shared" si="60"/>
        <v>0</v>
      </c>
      <c r="L583" s="52">
        <f t="shared" si="62"/>
        <v>0</v>
      </c>
      <c r="M583" s="31">
        <f t="shared" si="59"/>
        <v>0</v>
      </c>
      <c r="N583" s="54">
        <f t="shared" si="63"/>
        <v>0</v>
      </c>
    </row>
    <row r="584" spans="1:14" ht="12.75" hidden="1">
      <c r="A584" s="17" t="s">
        <v>1295</v>
      </c>
      <c r="B584" s="6" t="s">
        <v>1296</v>
      </c>
      <c r="C584" s="3"/>
      <c r="D584" s="3"/>
      <c r="E584" s="26">
        <f t="shared" si="61"/>
        <v>0</v>
      </c>
      <c r="F584" s="31">
        <f t="shared" si="58"/>
        <v>0</v>
      </c>
      <c r="G584" s="33"/>
      <c r="H584" s="3"/>
      <c r="I584" s="31">
        <f t="shared" si="64"/>
        <v>0</v>
      </c>
      <c r="J584" s="33"/>
      <c r="K584" s="31">
        <f t="shared" si="60"/>
        <v>0</v>
      </c>
      <c r="L584" s="52">
        <f t="shared" si="62"/>
        <v>0</v>
      </c>
      <c r="M584" s="31">
        <f t="shared" si="59"/>
        <v>0</v>
      </c>
      <c r="N584" s="54">
        <f t="shared" si="63"/>
        <v>0</v>
      </c>
    </row>
    <row r="585" spans="1:14" ht="38.25" hidden="1">
      <c r="A585" s="17" t="s">
        <v>1297</v>
      </c>
      <c r="B585" s="6" t="s">
        <v>1298</v>
      </c>
      <c r="C585" s="3"/>
      <c r="D585" s="3"/>
      <c r="E585" s="26">
        <f t="shared" si="61"/>
        <v>0</v>
      </c>
      <c r="F585" s="31">
        <f aca="true" t="shared" si="65" ref="F585:F648">IF(OR(E585=0,E$1142=0),0,E585/E$1142)*100</f>
        <v>0</v>
      </c>
      <c r="G585" s="33"/>
      <c r="H585" s="3"/>
      <c r="I585" s="31">
        <f t="shared" si="64"/>
        <v>0</v>
      </c>
      <c r="J585" s="33"/>
      <c r="K585" s="31">
        <f t="shared" si="60"/>
        <v>0</v>
      </c>
      <c r="L585" s="52">
        <f t="shared" si="62"/>
        <v>0</v>
      </c>
      <c r="M585" s="31">
        <f t="shared" si="59"/>
        <v>0</v>
      </c>
      <c r="N585" s="54">
        <f t="shared" si="63"/>
        <v>0</v>
      </c>
    </row>
    <row r="586" spans="1:14" ht="25.5" hidden="1">
      <c r="A586" s="17" t="s">
        <v>1299</v>
      </c>
      <c r="B586" s="6" t="s">
        <v>1300</v>
      </c>
      <c r="C586" s="3"/>
      <c r="D586" s="3"/>
      <c r="E586" s="26">
        <f t="shared" si="61"/>
        <v>0</v>
      </c>
      <c r="F586" s="31">
        <f t="shared" si="65"/>
        <v>0</v>
      </c>
      <c r="G586" s="33"/>
      <c r="H586" s="3"/>
      <c r="I586" s="31">
        <f t="shared" si="64"/>
        <v>0</v>
      </c>
      <c r="J586" s="33"/>
      <c r="K586" s="31">
        <f t="shared" si="60"/>
        <v>0</v>
      </c>
      <c r="L586" s="52">
        <f t="shared" si="62"/>
        <v>0</v>
      </c>
      <c r="M586" s="31">
        <f aca="true" t="shared" si="66" ref="M586:M652">IF(OR(L586=0,E586=0),0,L586/E586)*100</f>
        <v>0</v>
      </c>
      <c r="N586" s="54">
        <f t="shared" si="63"/>
        <v>0</v>
      </c>
    </row>
    <row r="587" spans="1:14" ht="25.5" hidden="1">
      <c r="A587" s="17" t="s">
        <v>1301</v>
      </c>
      <c r="B587" s="6" t="s">
        <v>1302</v>
      </c>
      <c r="C587" s="3"/>
      <c r="D587" s="3"/>
      <c r="E587" s="26">
        <f t="shared" si="61"/>
        <v>0</v>
      </c>
      <c r="F587" s="31">
        <f t="shared" si="65"/>
        <v>0</v>
      </c>
      <c r="G587" s="33"/>
      <c r="H587" s="3"/>
      <c r="I587" s="31">
        <f t="shared" si="64"/>
        <v>0</v>
      </c>
      <c r="J587" s="33"/>
      <c r="K587" s="31">
        <f aca="true" t="shared" si="67" ref="K587:K653">IF(OR(J587=0,E587=0),0,J587/E587)*100</f>
        <v>0</v>
      </c>
      <c r="L587" s="52">
        <f t="shared" si="62"/>
        <v>0</v>
      </c>
      <c r="M587" s="31">
        <f t="shared" si="66"/>
        <v>0</v>
      </c>
      <c r="N587" s="54">
        <f t="shared" si="63"/>
        <v>0</v>
      </c>
    </row>
    <row r="588" spans="1:14" ht="12.75" hidden="1">
      <c r="A588" s="17" t="s">
        <v>1623</v>
      </c>
      <c r="B588" s="7" t="s">
        <v>1303</v>
      </c>
      <c r="C588" s="3"/>
      <c r="D588" s="3"/>
      <c r="E588" s="26">
        <f t="shared" si="61"/>
        <v>0</v>
      </c>
      <c r="F588" s="31">
        <f t="shared" si="65"/>
        <v>0</v>
      </c>
      <c r="G588" s="33"/>
      <c r="H588" s="3"/>
      <c r="I588" s="31">
        <f t="shared" si="64"/>
        <v>0</v>
      </c>
      <c r="J588" s="33"/>
      <c r="K588" s="31">
        <f t="shared" si="67"/>
        <v>0</v>
      </c>
      <c r="L588" s="52">
        <f t="shared" si="62"/>
        <v>0</v>
      </c>
      <c r="M588" s="31">
        <f t="shared" si="66"/>
        <v>0</v>
      </c>
      <c r="N588" s="54">
        <f t="shared" si="63"/>
        <v>0</v>
      </c>
    </row>
    <row r="589" spans="1:14" ht="25.5" hidden="1">
      <c r="A589" s="17" t="s">
        <v>1304</v>
      </c>
      <c r="B589" s="6" t="s">
        <v>1305</v>
      </c>
      <c r="C589" s="3"/>
      <c r="D589" s="3"/>
      <c r="E589" s="26">
        <f aca="true" t="shared" si="68" ref="E589:E655">SUM(C589:D589)</f>
        <v>0</v>
      </c>
      <c r="F589" s="31">
        <f t="shared" si="65"/>
        <v>0</v>
      </c>
      <c r="G589" s="33"/>
      <c r="H589" s="3"/>
      <c r="I589" s="31">
        <f t="shared" si="64"/>
        <v>0</v>
      </c>
      <c r="J589" s="33"/>
      <c r="K589" s="31">
        <f t="shared" si="67"/>
        <v>0</v>
      </c>
      <c r="L589" s="52">
        <f aca="true" t="shared" si="69" ref="L589:L655">SUM(J589++H589)</f>
        <v>0</v>
      </c>
      <c r="M589" s="31">
        <f t="shared" si="66"/>
        <v>0</v>
      </c>
      <c r="N589" s="54">
        <f aca="true" t="shared" si="70" ref="N589:N655">SUM(E589-L589)</f>
        <v>0</v>
      </c>
    </row>
    <row r="590" spans="1:14" ht="25.5" hidden="1">
      <c r="A590" s="17" t="s">
        <v>1306</v>
      </c>
      <c r="B590" s="8" t="s">
        <v>1307</v>
      </c>
      <c r="C590" s="3"/>
      <c r="D590" s="3"/>
      <c r="E590" s="26">
        <f t="shared" si="68"/>
        <v>0</v>
      </c>
      <c r="F590" s="31">
        <f t="shared" si="65"/>
        <v>0</v>
      </c>
      <c r="G590" s="33"/>
      <c r="H590" s="3"/>
      <c r="I590" s="31">
        <f t="shared" si="64"/>
        <v>0</v>
      </c>
      <c r="J590" s="33"/>
      <c r="K590" s="31">
        <f t="shared" si="67"/>
        <v>0</v>
      </c>
      <c r="L590" s="52">
        <f t="shared" si="69"/>
        <v>0</v>
      </c>
      <c r="M590" s="31">
        <f t="shared" si="66"/>
        <v>0</v>
      </c>
      <c r="N590" s="54">
        <f t="shared" si="70"/>
        <v>0</v>
      </c>
    </row>
    <row r="591" spans="1:14" ht="25.5" hidden="1">
      <c r="A591" s="17" t="s">
        <v>1308</v>
      </c>
      <c r="B591" s="8" t="s">
        <v>1309</v>
      </c>
      <c r="C591" s="3"/>
      <c r="D591" s="3"/>
      <c r="E591" s="26">
        <f t="shared" si="68"/>
        <v>0</v>
      </c>
      <c r="F591" s="31">
        <f t="shared" si="65"/>
        <v>0</v>
      </c>
      <c r="G591" s="33"/>
      <c r="H591" s="3"/>
      <c r="I591" s="31">
        <f t="shared" si="64"/>
        <v>0</v>
      </c>
      <c r="J591" s="33"/>
      <c r="K591" s="31">
        <f t="shared" si="67"/>
        <v>0</v>
      </c>
      <c r="L591" s="52">
        <f t="shared" si="69"/>
        <v>0</v>
      </c>
      <c r="M591" s="31">
        <f t="shared" si="66"/>
        <v>0</v>
      </c>
      <c r="N591" s="54">
        <f t="shared" si="70"/>
        <v>0</v>
      </c>
    </row>
    <row r="592" spans="1:14" ht="12.75" hidden="1">
      <c r="A592" s="17" t="s">
        <v>1310</v>
      </c>
      <c r="B592" s="6" t="s">
        <v>1311</v>
      </c>
      <c r="C592" s="3"/>
      <c r="D592" s="3"/>
      <c r="E592" s="26">
        <f t="shared" si="68"/>
        <v>0</v>
      </c>
      <c r="F592" s="31">
        <f t="shared" si="65"/>
        <v>0</v>
      </c>
      <c r="G592" s="33"/>
      <c r="H592" s="3"/>
      <c r="I592" s="31">
        <f t="shared" si="64"/>
        <v>0</v>
      </c>
      <c r="J592" s="33"/>
      <c r="K592" s="31">
        <f t="shared" si="67"/>
        <v>0</v>
      </c>
      <c r="L592" s="52">
        <f t="shared" si="69"/>
        <v>0</v>
      </c>
      <c r="M592" s="31">
        <f t="shared" si="66"/>
        <v>0</v>
      </c>
      <c r="N592" s="54">
        <f t="shared" si="70"/>
        <v>0</v>
      </c>
    </row>
    <row r="593" spans="1:14" ht="38.25" hidden="1">
      <c r="A593" s="17" t="s">
        <v>1312</v>
      </c>
      <c r="B593" s="6" t="s">
        <v>1313</v>
      </c>
      <c r="C593" s="3"/>
      <c r="D593" s="3"/>
      <c r="E593" s="26">
        <f t="shared" si="68"/>
        <v>0</v>
      </c>
      <c r="F593" s="31">
        <f t="shared" si="65"/>
        <v>0</v>
      </c>
      <c r="G593" s="33"/>
      <c r="H593" s="3"/>
      <c r="I593" s="31">
        <f t="shared" si="64"/>
        <v>0</v>
      </c>
      <c r="J593" s="33"/>
      <c r="K593" s="31">
        <f t="shared" si="67"/>
        <v>0</v>
      </c>
      <c r="L593" s="52">
        <f t="shared" si="69"/>
        <v>0</v>
      </c>
      <c r="M593" s="31">
        <f t="shared" si="66"/>
        <v>0</v>
      </c>
      <c r="N593" s="54">
        <f t="shared" si="70"/>
        <v>0</v>
      </c>
    </row>
    <row r="594" spans="1:14" ht="12.75" hidden="1">
      <c r="A594" s="17" t="s">
        <v>1314</v>
      </c>
      <c r="B594" s="6" t="s">
        <v>1311</v>
      </c>
      <c r="C594" s="3"/>
      <c r="D594" s="3"/>
      <c r="E594" s="26">
        <f t="shared" si="68"/>
        <v>0</v>
      </c>
      <c r="F594" s="31">
        <f t="shared" si="65"/>
        <v>0</v>
      </c>
      <c r="G594" s="33"/>
      <c r="H594" s="3"/>
      <c r="I594" s="31">
        <f t="shared" si="64"/>
        <v>0</v>
      </c>
      <c r="J594" s="33"/>
      <c r="K594" s="31">
        <f t="shared" si="67"/>
        <v>0</v>
      </c>
      <c r="L594" s="52">
        <f t="shared" si="69"/>
        <v>0</v>
      </c>
      <c r="M594" s="31">
        <f t="shared" si="66"/>
        <v>0</v>
      </c>
      <c r="N594" s="54">
        <f t="shared" si="70"/>
        <v>0</v>
      </c>
    </row>
    <row r="595" spans="1:14" ht="25.5" hidden="1">
      <c r="A595" s="17" t="s">
        <v>1315</v>
      </c>
      <c r="B595" s="6" t="s">
        <v>1316</v>
      </c>
      <c r="C595" s="3"/>
      <c r="D595" s="3"/>
      <c r="E595" s="26">
        <f t="shared" si="68"/>
        <v>0</v>
      </c>
      <c r="F595" s="31">
        <f t="shared" si="65"/>
        <v>0</v>
      </c>
      <c r="G595" s="33"/>
      <c r="H595" s="3"/>
      <c r="I595" s="31">
        <f t="shared" si="64"/>
        <v>0</v>
      </c>
      <c r="J595" s="33"/>
      <c r="K595" s="31">
        <f t="shared" si="67"/>
        <v>0</v>
      </c>
      <c r="L595" s="52">
        <f t="shared" si="69"/>
        <v>0</v>
      </c>
      <c r="M595" s="31">
        <f t="shared" si="66"/>
        <v>0</v>
      </c>
      <c r="N595" s="54">
        <f t="shared" si="70"/>
        <v>0</v>
      </c>
    </row>
    <row r="596" spans="1:14" ht="25.5" hidden="1">
      <c r="A596" s="17" t="s">
        <v>1317</v>
      </c>
      <c r="B596" s="6" t="s">
        <v>1318</v>
      </c>
      <c r="C596" s="3"/>
      <c r="D596" s="3"/>
      <c r="E596" s="26">
        <f t="shared" si="68"/>
        <v>0</v>
      </c>
      <c r="F596" s="31">
        <f t="shared" si="65"/>
        <v>0</v>
      </c>
      <c r="G596" s="33"/>
      <c r="H596" s="3"/>
      <c r="I596" s="31">
        <f t="shared" si="64"/>
        <v>0</v>
      </c>
      <c r="J596" s="33"/>
      <c r="K596" s="31">
        <f t="shared" si="67"/>
        <v>0</v>
      </c>
      <c r="L596" s="52">
        <f t="shared" si="69"/>
        <v>0</v>
      </c>
      <c r="M596" s="31">
        <f t="shared" si="66"/>
        <v>0</v>
      </c>
      <c r="N596" s="54">
        <f t="shared" si="70"/>
        <v>0</v>
      </c>
    </row>
    <row r="597" spans="1:14" ht="38.25" hidden="1">
      <c r="A597" s="17" t="s">
        <v>1319</v>
      </c>
      <c r="B597" s="6" t="s">
        <v>1320</v>
      </c>
      <c r="C597" s="3"/>
      <c r="D597" s="3"/>
      <c r="E597" s="26">
        <f t="shared" si="68"/>
        <v>0</v>
      </c>
      <c r="F597" s="31">
        <f t="shared" si="65"/>
        <v>0</v>
      </c>
      <c r="G597" s="33"/>
      <c r="H597" s="3"/>
      <c r="I597" s="31">
        <f t="shared" si="64"/>
        <v>0</v>
      </c>
      <c r="J597" s="33"/>
      <c r="K597" s="31">
        <f t="shared" si="67"/>
        <v>0</v>
      </c>
      <c r="L597" s="52">
        <f t="shared" si="69"/>
        <v>0</v>
      </c>
      <c r="M597" s="31">
        <f t="shared" si="66"/>
        <v>0</v>
      </c>
      <c r="N597" s="54">
        <f t="shared" si="70"/>
        <v>0</v>
      </c>
    </row>
    <row r="598" spans="1:14" ht="25.5" hidden="1">
      <c r="A598" s="17" t="s">
        <v>1321</v>
      </c>
      <c r="B598" s="6" t="s">
        <v>1322</v>
      </c>
      <c r="C598" s="3"/>
      <c r="D598" s="3"/>
      <c r="E598" s="26">
        <f t="shared" si="68"/>
        <v>0</v>
      </c>
      <c r="F598" s="31">
        <f t="shared" si="65"/>
        <v>0</v>
      </c>
      <c r="G598" s="33"/>
      <c r="H598" s="3"/>
      <c r="I598" s="31">
        <f t="shared" si="64"/>
        <v>0</v>
      </c>
      <c r="J598" s="33"/>
      <c r="K598" s="31">
        <f t="shared" si="67"/>
        <v>0</v>
      </c>
      <c r="L598" s="52">
        <f t="shared" si="69"/>
        <v>0</v>
      </c>
      <c r="M598" s="31">
        <f t="shared" si="66"/>
        <v>0</v>
      </c>
      <c r="N598" s="54">
        <f t="shared" si="70"/>
        <v>0</v>
      </c>
    </row>
    <row r="599" spans="1:14" ht="12.75" hidden="1">
      <c r="A599" s="17" t="s">
        <v>1323</v>
      </c>
      <c r="B599" s="6" t="s">
        <v>1324</v>
      </c>
      <c r="C599" s="3"/>
      <c r="D599" s="3"/>
      <c r="E599" s="26">
        <f t="shared" si="68"/>
        <v>0</v>
      </c>
      <c r="F599" s="31">
        <f t="shared" si="65"/>
        <v>0</v>
      </c>
      <c r="G599" s="33"/>
      <c r="H599" s="3"/>
      <c r="I599" s="31">
        <f t="shared" si="64"/>
        <v>0</v>
      </c>
      <c r="J599" s="33"/>
      <c r="K599" s="31">
        <f t="shared" si="67"/>
        <v>0</v>
      </c>
      <c r="L599" s="52">
        <f t="shared" si="69"/>
        <v>0</v>
      </c>
      <c r="M599" s="31">
        <f t="shared" si="66"/>
        <v>0</v>
      </c>
      <c r="N599" s="54">
        <f t="shared" si="70"/>
        <v>0</v>
      </c>
    </row>
    <row r="600" spans="1:14" ht="12.75" hidden="1">
      <c r="A600" s="17" t="s">
        <v>1325</v>
      </c>
      <c r="B600" s="6" t="s">
        <v>1326</v>
      </c>
      <c r="C600" s="3"/>
      <c r="D600" s="3"/>
      <c r="E600" s="26">
        <f t="shared" si="68"/>
        <v>0</v>
      </c>
      <c r="F600" s="31">
        <f t="shared" si="65"/>
        <v>0</v>
      </c>
      <c r="G600" s="33"/>
      <c r="H600" s="3"/>
      <c r="I600" s="31">
        <f t="shared" si="64"/>
        <v>0</v>
      </c>
      <c r="J600" s="33"/>
      <c r="K600" s="31">
        <f t="shared" si="67"/>
        <v>0</v>
      </c>
      <c r="L600" s="52">
        <f t="shared" si="69"/>
        <v>0</v>
      </c>
      <c r="M600" s="31">
        <f t="shared" si="66"/>
        <v>0</v>
      </c>
      <c r="N600" s="54">
        <f t="shared" si="70"/>
        <v>0</v>
      </c>
    </row>
    <row r="601" spans="1:14" ht="25.5" hidden="1">
      <c r="A601" s="17" t="s">
        <v>1327</v>
      </c>
      <c r="B601" s="6" t="s">
        <v>1328</v>
      </c>
      <c r="C601" s="3"/>
      <c r="D601" s="3"/>
      <c r="E601" s="26">
        <f t="shared" si="68"/>
        <v>0</v>
      </c>
      <c r="F601" s="31">
        <f t="shared" si="65"/>
        <v>0</v>
      </c>
      <c r="G601" s="33"/>
      <c r="H601" s="3"/>
      <c r="I601" s="31">
        <f t="shared" si="64"/>
        <v>0</v>
      </c>
      <c r="J601" s="33"/>
      <c r="K601" s="31">
        <f t="shared" si="67"/>
        <v>0</v>
      </c>
      <c r="L601" s="52">
        <f t="shared" si="69"/>
        <v>0</v>
      </c>
      <c r="M601" s="31">
        <f t="shared" si="66"/>
        <v>0</v>
      </c>
      <c r="N601" s="54">
        <f t="shared" si="70"/>
        <v>0</v>
      </c>
    </row>
    <row r="602" spans="1:14" ht="25.5" hidden="1">
      <c r="A602" s="17" t="s">
        <v>1329</v>
      </c>
      <c r="B602" s="6" t="s">
        <v>1330</v>
      </c>
      <c r="C602" s="3"/>
      <c r="D602" s="3"/>
      <c r="E602" s="26">
        <f t="shared" si="68"/>
        <v>0</v>
      </c>
      <c r="F602" s="31">
        <f t="shared" si="65"/>
        <v>0</v>
      </c>
      <c r="G602" s="33"/>
      <c r="H602" s="3"/>
      <c r="I602" s="31">
        <f aca="true" t="shared" si="71" ref="I602:I672">IF(OR(H602=0,E602=0),0,H602/E602)*100</f>
        <v>0</v>
      </c>
      <c r="J602" s="33"/>
      <c r="K602" s="31">
        <f t="shared" si="67"/>
        <v>0</v>
      </c>
      <c r="L602" s="52">
        <f t="shared" si="69"/>
        <v>0</v>
      </c>
      <c r="M602" s="31">
        <f t="shared" si="66"/>
        <v>0</v>
      </c>
      <c r="N602" s="54">
        <f t="shared" si="70"/>
        <v>0</v>
      </c>
    </row>
    <row r="603" spans="1:14" ht="38.25" hidden="1">
      <c r="A603" s="17" t="s">
        <v>1331</v>
      </c>
      <c r="B603" s="6" t="s">
        <v>1332</v>
      </c>
      <c r="C603" s="3"/>
      <c r="D603" s="3"/>
      <c r="E603" s="26">
        <f t="shared" si="68"/>
        <v>0</v>
      </c>
      <c r="F603" s="31">
        <f t="shared" si="65"/>
        <v>0</v>
      </c>
      <c r="G603" s="33"/>
      <c r="H603" s="3"/>
      <c r="I603" s="31">
        <f t="shared" si="71"/>
        <v>0</v>
      </c>
      <c r="J603" s="33"/>
      <c r="K603" s="31">
        <f t="shared" si="67"/>
        <v>0</v>
      </c>
      <c r="L603" s="52">
        <f t="shared" si="69"/>
        <v>0</v>
      </c>
      <c r="M603" s="31">
        <f t="shared" si="66"/>
        <v>0</v>
      </c>
      <c r="N603" s="54">
        <f t="shared" si="70"/>
        <v>0</v>
      </c>
    </row>
    <row r="604" spans="1:14" ht="12.75" hidden="1">
      <c r="A604" s="17" t="s">
        <v>1333</v>
      </c>
      <c r="B604" s="6" t="s">
        <v>1311</v>
      </c>
      <c r="C604" s="3"/>
      <c r="D604" s="3"/>
      <c r="E604" s="26">
        <f t="shared" si="68"/>
        <v>0</v>
      </c>
      <c r="F604" s="31">
        <f t="shared" si="65"/>
        <v>0</v>
      </c>
      <c r="G604" s="33"/>
      <c r="H604" s="3"/>
      <c r="I604" s="31">
        <f t="shared" si="71"/>
        <v>0</v>
      </c>
      <c r="J604" s="33"/>
      <c r="K604" s="31">
        <f t="shared" si="67"/>
        <v>0</v>
      </c>
      <c r="L604" s="52">
        <f t="shared" si="69"/>
        <v>0</v>
      </c>
      <c r="M604" s="31">
        <f t="shared" si="66"/>
        <v>0</v>
      </c>
      <c r="N604" s="54">
        <f t="shared" si="70"/>
        <v>0</v>
      </c>
    </row>
    <row r="605" spans="1:14" ht="25.5" hidden="1">
      <c r="A605" s="17" t="s">
        <v>1334</v>
      </c>
      <c r="B605" s="8" t="s">
        <v>1335</v>
      </c>
      <c r="C605" s="3"/>
      <c r="D605" s="3"/>
      <c r="E605" s="26">
        <f t="shared" si="68"/>
        <v>0</v>
      </c>
      <c r="F605" s="31">
        <f t="shared" si="65"/>
        <v>0</v>
      </c>
      <c r="G605" s="33"/>
      <c r="H605" s="3"/>
      <c r="I605" s="31">
        <f t="shared" si="71"/>
        <v>0</v>
      </c>
      <c r="J605" s="33"/>
      <c r="K605" s="31">
        <f t="shared" si="67"/>
        <v>0</v>
      </c>
      <c r="L605" s="52">
        <f t="shared" si="69"/>
        <v>0</v>
      </c>
      <c r="M605" s="31">
        <f t="shared" si="66"/>
        <v>0</v>
      </c>
      <c r="N605" s="54">
        <f t="shared" si="70"/>
        <v>0</v>
      </c>
    </row>
    <row r="606" spans="1:14" ht="12.75" hidden="1">
      <c r="A606" s="17" t="s">
        <v>1624</v>
      </c>
      <c r="B606" s="7" t="s">
        <v>1336</v>
      </c>
      <c r="C606" s="3"/>
      <c r="D606" s="3"/>
      <c r="E606" s="26">
        <f t="shared" si="68"/>
        <v>0</v>
      </c>
      <c r="F606" s="31">
        <f t="shared" si="65"/>
        <v>0</v>
      </c>
      <c r="G606" s="33"/>
      <c r="H606" s="3"/>
      <c r="I606" s="31">
        <f t="shared" si="71"/>
        <v>0</v>
      </c>
      <c r="J606" s="33"/>
      <c r="K606" s="31">
        <f t="shared" si="67"/>
        <v>0</v>
      </c>
      <c r="L606" s="52">
        <f t="shared" si="69"/>
        <v>0</v>
      </c>
      <c r="M606" s="31">
        <f t="shared" si="66"/>
        <v>0</v>
      </c>
      <c r="N606" s="54">
        <f t="shared" si="70"/>
        <v>0</v>
      </c>
    </row>
    <row r="607" spans="1:14" ht="25.5" hidden="1">
      <c r="A607" s="17" t="s">
        <v>1337</v>
      </c>
      <c r="B607" s="6" t="s">
        <v>1338</v>
      </c>
      <c r="C607" s="3"/>
      <c r="D607" s="3"/>
      <c r="E607" s="26">
        <f t="shared" si="68"/>
        <v>0</v>
      </c>
      <c r="F607" s="31">
        <f t="shared" si="65"/>
        <v>0</v>
      </c>
      <c r="G607" s="33"/>
      <c r="H607" s="3"/>
      <c r="I607" s="31">
        <f t="shared" si="71"/>
        <v>0</v>
      </c>
      <c r="J607" s="33"/>
      <c r="K607" s="31">
        <f t="shared" si="67"/>
        <v>0</v>
      </c>
      <c r="L607" s="52">
        <f t="shared" si="69"/>
        <v>0</v>
      </c>
      <c r="M607" s="31">
        <f t="shared" si="66"/>
        <v>0</v>
      </c>
      <c r="N607" s="54">
        <f t="shared" si="70"/>
        <v>0</v>
      </c>
    </row>
    <row r="608" spans="1:14" ht="25.5" hidden="1">
      <c r="A608" s="17" t="s">
        <v>1339</v>
      </c>
      <c r="B608" s="8" t="s">
        <v>1340</v>
      </c>
      <c r="C608" s="3"/>
      <c r="D608" s="3"/>
      <c r="E608" s="26">
        <f t="shared" si="68"/>
        <v>0</v>
      </c>
      <c r="F608" s="31">
        <f t="shared" si="65"/>
        <v>0</v>
      </c>
      <c r="G608" s="33"/>
      <c r="H608" s="3"/>
      <c r="I608" s="31">
        <f t="shared" si="71"/>
        <v>0</v>
      </c>
      <c r="J608" s="33"/>
      <c r="K608" s="31">
        <f t="shared" si="67"/>
        <v>0</v>
      </c>
      <c r="L608" s="52">
        <f t="shared" si="69"/>
        <v>0</v>
      </c>
      <c r="M608" s="31">
        <f t="shared" si="66"/>
        <v>0</v>
      </c>
      <c r="N608" s="54">
        <f t="shared" si="70"/>
        <v>0</v>
      </c>
    </row>
    <row r="609" spans="1:14" ht="12.75" hidden="1">
      <c r="A609" s="17" t="s">
        <v>1341</v>
      </c>
      <c r="B609" s="8" t="s">
        <v>1342</v>
      </c>
      <c r="C609" s="3"/>
      <c r="D609" s="3"/>
      <c r="E609" s="26">
        <f t="shared" si="68"/>
        <v>0</v>
      </c>
      <c r="F609" s="31">
        <f t="shared" si="65"/>
        <v>0</v>
      </c>
      <c r="G609" s="33"/>
      <c r="H609" s="3"/>
      <c r="I609" s="31">
        <f t="shared" si="71"/>
        <v>0</v>
      </c>
      <c r="J609" s="33"/>
      <c r="K609" s="31">
        <f t="shared" si="67"/>
        <v>0</v>
      </c>
      <c r="L609" s="52">
        <f t="shared" si="69"/>
        <v>0</v>
      </c>
      <c r="M609" s="31">
        <f t="shared" si="66"/>
        <v>0</v>
      </c>
      <c r="N609" s="54">
        <f t="shared" si="70"/>
        <v>0</v>
      </c>
    </row>
    <row r="610" spans="1:14" ht="25.5" hidden="1">
      <c r="A610" s="13" t="s">
        <v>1343</v>
      </c>
      <c r="B610" s="5" t="s">
        <v>1344</v>
      </c>
      <c r="C610" s="5">
        <f>SUM(C611:C618)</f>
        <v>0</v>
      </c>
      <c r="D610" s="5">
        <f>SUM(D611:D618)</f>
        <v>0</v>
      </c>
      <c r="E610" s="25">
        <f t="shared" si="68"/>
        <v>0</v>
      </c>
      <c r="F610" s="30">
        <f t="shared" si="65"/>
        <v>0</v>
      </c>
      <c r="G610" s="49">
        <f>SUM(G611:G618)</f>
        <v>0</v>
      </c>
      <c r="H610" s="5">
        <f>SUM(H611:H618)</f>
        <v>0</v>
      </c>
      <c r="I610" s="30">
        <f t="shared" si="71"/>
        <v>0</v>
      </c>
      <c r="J610" s="49">
        <f>SUM(J611:J618)</f>
        <v>0</v>
      </c>
      <c r="K610" s="30">
        <f t="shared" si="67"/>
        <v>0</v>
      </c>
      <c r="L610" s="32">
        <f t="shared" si="69"/>
        <v>0</v>
      </c>
      <c r="M610" s="30">
        <f t="shared" si="66"/>
        <v>0</v>
      </c>
      <c r="N610" s="27">
        <f t="shared" si="70"/>
        <v>0</v>
      </c>
    </row>
    <row r="611" spans="1:14" ht="25.5" hidden="1">
      <c r="A611" s="17" t="s">
        <v>1345</v>
      </c>
      <c r="B611" s="6" t="s">
        <v>1346</v>
      </c>
      <c r="C611" s="3"/>
      <c r="D611" s="3"/>
      <c r="E611" s="26">
        <f t="shared" si="68"/>
        <v>0</v>
      </c>
      <c r="F611" s="31">
        <f t="shared" si="65"/>
        <v>0</v>
      </c>
      <c r="G611" s="33"/>
      <c r="H611" s="3"/>
      <c r="I611" s="31">
        <f t="shared" si="71"/>
        <v>0</v>
      </c>
      <c r="J611" s="33"/>
      <c r="K611" s="31">
        <f t="shared" si="67"/>
        <v>0</v>
      </c>
      <c r="L611" s="52">
        <f t="shared" si="69"/>
        <v>0</v>
      </c>
      <c r="M611" s="31">
        <f t="shared" si="66"/>
        <v>0</v>
      </c>
      <c r="N611" s="54">
        <f t="shared" si="70"/>
        <v>0</v>
      </c>
    </row>
    <row r="612" spans="1:14" ht="12.75" hidden="1">
      <c r="A612" s="17" t="s">
        <v>1625</v>
      </c>
      <c r="B612" s="7" t="s">
        <v>1347</v>
      </c>
      <c r="C612" s="3"/>
      <c r="D612" s="3"/>
      <c r="E612" s="26">
        <f t="shared" si="68"/>
        <v>0</v>
      </c>
      <c r="F612" s="31">
        <f t="shared" si="65"/>
        <v>0</v>
      </c>
      <c r="G612" s="33"/>
      <c r="H612" s="3"/>
      <c r="I612" s="31">
        <f t="shared" si="71"/>
        <v>0</v>
      </c>
      <c r="J612" s="33"/>
      <c r="K612" s="31">
        <f t="shared" si="67"/>
        <v>0</v>
      </c>
      <c r="L612" s="52">
        <f t="shared" si="69"/>
        <v>0</v>
      </c>
      <c r="M612" s="31">
        <f t="shared" si="66"/>
        <v>0</v>
      </c>
      <c r="N612" s="54">
        <f t="shared" si="70"/>
        <v>0</v>
      </c>
    </row>
    <row r="613" spans="1:14" ht="25.5" hidden="1">
      <c r="A613" s="17" t="s">
        <v>1348</v>
      </c>
      <c r="B613" s="6" t="s">
        <v>1349</v>
      </c>
      <c r="C613" s="3"/>
      <c r="D613" s="3"/>
      <c r="E613" s="26">
        <f t="shared" si="68"/>
        <v>0</v>
      </c>
      <c r="F613" s="31">
        <f t="shared" si="65"/>
        <v>0</v>
      </c>
      <c r="G613" s="33"/>
      <c r="H613" s="3"/>
      <c r="I613" s="31">
        <f t="shared" si="71"/>
        <v>0</v>
      </c>
      <c r="J613" s="33"/>
      <c r="K613" s="31">
        <f t="shared" si="67"/>
        <v>0</v>
      </c>
      <c r="L613" s="52">
        <f t="shared" si="69"/>
        <v>0</v>
      </c>
      <c r="M613" s="31">
        <f t="shared" si="66"/>
        <v>0</v>
      </c>
      <c r="N613" s="54">
        <f t="shared" si="70"/>
        <v>0</v>
      </c>
    </row>
    <row r="614" spans="1:14" ht="25.5" hidden="1">
      <c r="A614" s="17" t="s">
        <v>736</v>
      </c>
      <c r="B614" s="6" t="s">
        <v>737</v>
      </c>
      <c r="C614" s="3"/>
      <c r="D614" s="3"/>
      <c r="E614" s="26">
        <f t="shared" si="68"/>
        <v>0</v>
      </c>
      <c r="F614" s="31">
        <f t="shared" si="65"/>
        <v>0</v>
      </c>
      <c r="G614" s="33"/>
      <c r="H614" s="3"/>
      <c r="I614" s="31">
        <f t="shared" si="71"/>
        <v>0</v>
      </c>
      <c r="J614" s="33"/>
      <c r="K614" s="31">
        <f t="shared" si="67"/>
        <v>0</v>
      </c>
      <c r="L614" s="52">
        <f t="shared" si="69"/>
        <v>0</v>
      </c>
      <c r="M614" s="31">
        <f t="shared" si="66"/>
        <v>0</v>
      </c>
      <c r="N614" s="54">
        <f t="shared" si="70"/>
        <v>0</v>
      </c>
    </row>
    <row r="615" spans="1:14" ht="12.75" hidden="1">
      <c r="A615" s="17" t="s">
        <v>1626</v>
      </c>
      <c r="B615" s="7" t="s">
        <v>738</v>
      </c>
      <c r="C615" s="3"/>
      <c r="D615" s="3"/>
      <c r="E615" s="26">
        <f t="shared" si="68"/>
        <v>0</v>
      </c>
      <c r="F615" s="31">
        <f t="shared" si="65"/>
        <v>0</v>
      </c>
      <c r="G615" s="33"/>
      <c r="H615" s="3"/>
      <c r="I615" s="31">
        <f t="shared" si="71"/>
        <v>0</v>
      </c>
      <c r="J615" s="33"/>
      <c r="K615" s="31">
        <f t="shared" si="67"/>
        <v>0</v>
      </c>
      <c r="L615" s="52">
        <f t="shared" si="69"/>
        <v>0</v>
      </c>
      <c r="M615" s="31">
        <f t="shared" si="66"/>
        <v>0</v>
      </c>
      <c r="N615" s="54">
        <f t="shared" si="70"/>
        <v>0</v>
      </c>
    </row>
    <row r="616" spans="1:14" ht="25.5" hidden="1">
      <c r="A616" s="17" t="s">
        <v>739</v>
      </c>
      <c r="B616" s="8" t="s">
        <v>740</v>
      </c>
      <c r="C616" s="3"/>
      <c r="D616" s="3"/>
      <c r="E616" s="26">
        <f t="shared" si="68"/>
        <v>0</v>
      </c>
      <c r="F616" s="31">
        <f t="shared" si="65"/>
        <v>0</v>
      </c>
      <c r="G616" s="33"/>
      <c r="H616" s="3"/>
      <c r="I616" s="31">
        <f t="shared" si="71"/>
        <v>0</v>
      </c>
      <c r="J616" s="33"/>
      <c r="K616" s="31">
        <f t="shared" si="67"/>
        <v>0</v>
      </c>
      <c r="L616" s="52">
        <f t="shared" si="69"/>
        <v>0</v>
      </c>
      <c r="M616" s="31">
        <f t="shared" si="66"/>
        <v>0</v>
      </c>
      <c r="N616" s="54">
        <f t="shared" si="70"/>
        <v>0</v>
      </c>
    </row>
    <row r="617" spans="1:14" ht="25.5" hidden="1">
      <c r="A617" s="17" t="s">
        <v>741</v>
      </c>
      <c r="B617" s="6" t="s">
        <v>742</v>
      </c>
      <c r="C617" s="3"/>
      <c r="D617" s="3"/>
      <c r="E617" s="26">
        <f t="shared" si="68"/>
        <v>0</v>
      </c>
      <c r="F617" s="31">
        <f t="shared" si="65"/>
        <v>0</v>
      </c>
      <c r="G617" s="33"/>
      <c r="H617" s="3"/>
      <c r="I617" s="31">
        <f t="shared" si="71"/>
        <v>0</v>
      </c>
      <c r="J617" s="33"/>
      <c r="K617" s="31">
        <f t="shared" si="67"/>
        <v>0</v>
      </c>
      <c r="L617" s="52">
        <f t="shared" si="69"/>
        <v>0</v>
      </c>
      <c r="M617" s="31">
        <f t="shared" si="66"/>
        <v>0</v>
      </c>
      <c r="N617" s="54">
        <f t="shared" si="70"/>
        <v>0</v>
      </c>
    </row>
    <row r="618" spans="1:14" ht="12.75" hidden="1">
      <c r="A618" s="17" t="s">
        <v>743</v>
      </c>
      <c r="B618" s="6" t="s">
        <v>744</v>
      </c>
      <c r="C618" s="3"/>
      <c r="D618" s="3"/>
      <c r="E618" s="26">
        <f t="shared" si="68"/>
        <v>0</v>
      </c>
      <c r="F618" s="31">
        <f t="shared" si="65"/>
        <v>0</v>
      </c>
      <c r="G618" s="33"/>
      <c r="H618" s="3"/>
      <c r="I618" s="31">
        <f t="shared" si="71"/>
        <v>0</v>
      </c>
      <c r="J618" s="33"/>
      <c r="K618" s="31">
        <f t="shared" si="67"/>
        <v>0</v>
      </c>
      <c r="L618" s="52">
        <f t="shared" si="69"/>
        <v>0</v>
      </c>
      <c r="M618" s="31">
        <f t="shared" si="66"/>
        <v>0</v>
      </c>
      <c r="N618" s="54">
        <f t="shared" si="70"/>
        <v>0</v>
      </c>
    </row>
    <row r="619" spans="1:14" ht="12.75" hidden="1">
      <c r="A619" s="13" t="s">
        <v>745</v>
      </c>
      <c r="B619" s="5" t="s">
        <v>746</v>
      </c>
      <c r="C619" s="5">
        <f>SUM(C620:C622)</f>
        <v>0</v>
      </c>
      <c r="D619" s="5">
        <f>SUM(D620:D622)</f>
        <v>0</v>
      </c>
      <c r="E619" s="25">
        <f t="shared" si="68"/>
        <v>0</v>
      </c>
      <c r="F619" s="30">
        <f t="shared" si="65"/>
        <v>0</v>
      </c>
      <c r="G619" s="49">
        <f>SUM(G620:G622)</f>
        <v>0</v>
      </c>
      <c r="H619" s="5">
        <f>SUM(H620:H622)</f>
        <v>0</v>
      </c>
      <c r="I619" s="30">
        <f t="shared" si="71"/>
        <v>0</v>
      </c>
      <c r="J619" s="49">
        <f>SUM(J620:J622)</f>
        <v>0</v>
      </c>
      <c r="K619" s="30">
        <f t="shared" si="67"/>
        <v>0</v>
      </c>
      <c r="L619" s="32">
        <f t="shared" si="69"/>
        <v>0</v>
      </c>
      <c r="M619" s="30">
        <f t="shared" si="66"/>
        <v>0</v>
      </c>
      <c r="N619" s="27">
        <f t="shared" si="70"/>
        <v>0</v>
      </c>
    </row>
    <row r="620" spans="1:14" ht="51" hidden="1">
      <c r="A620" s="17" t="s">
        <v>747</v>
      </c>
      <c r="B620" s="6" t="s">
        <v>748</v>
      </c>
      <c r="C620" s="3"/>
      <c r="D620" s="3"/>
      <c r="E620" s="26">
        <f t="shared" si="68"/>
        <v>0</v>
      </c>
      <c r="F620" s="31">
        <f t="shared" si="65"/>
        <v>0</v>
      </c>
      <c r="G620" s="33"/>
      <c r="H620" s="3"/>
      <c r="I620" s="31">
        <f t="shared" si="71"/>
        <v>0</v>
      </c>
      <c r="J620" s="33"/>
      <c r="K620" s="31">
        <f t="shared" si="67"/>
        <v>0</v>
      </c>
      <c r="L620" s="52">
        <f t="shared" si="69"/>
        <v>0</v>
      </c>
      <c r="M620" s="31">
        <f t="shared" si="66"/>
        <v>0</v>
      </c>
      <c r="N620" s="54">
        <f t="shared" si="70"/>
        <v>0</v>
      </c>
    </row>
    <row r="621" spans="1:14" ht="51" hidden="1">
      <c r="A621" s="17" t="s">
        <v>749</v>
      </c>
      <c r="B621" s="6" t="s">
        <v>750</v>
      </c>
      <c r="C621" s="3"/>
      <c r="D621" s="3"/>
      <c r="E621" s="26">
        <f t="shared" si="68"/>
        <v>0</v>
      </c>
      <c r="F621" s="31">
        <f t="shared" si="65"/>
        <v>0</v>
      </c>
      <c r="G621" s="33"/>
      <c r="H621" s="3"/>
      <c r="I621" s="31">
        <f t="shared" si="71"/>
        <v>0</v>
      </c>
      <c r="J621" s="33"/>
      <c r="K621" s="31">
        <f t="shared" si="67"/>
        <v>0</v>
      </c>
      <c r="L621" s="52">
        <f t="shared" si="69"/>
        <v>0</v>
      </c>
      <c r="M621" s="31">
        <f t="shared" si="66"/>
        <v>0</v>
      </c>
      <c r="N621" s="54">
        <f t="shared" si="70"/>
        <v>0</v>
      </c>
    </row>
    <row r="622" spans="1:14" ht="25.5" hidden="1">
      <c r="A622" s="17" t="s">
        <v>751</v>
      </c>
      <c r="B622" s="6" t="s">
        <v>752</v>
      </c>
      <c r="C622" s="3"/>
      <c r="D622" s="3"/>
      <c r="E622" s="26">
        <f t="shared" si="68"/>
        <v>0</v>
      </c>
      <c r="F622" s="31">
        <f t="shared" si="65"/>
        <v>0</v>
      </c>
      <c r="G622" s="33"/>
      <c r="H622" s="3"/>
      <c r="I622" s="31">
        <f t="shared" si="71"/>
        <v>0</v>
      </c>
      <c r="J622" s="33"/>
      <c r="K622" s="31">
        <f t="shared" si="67"/>
        <v>0</v>
      </c>
      <c r="L622" s="52">
        <f t="shared" si="69"/>
        <v>0</v>
      </c>
      <c r="M622" s="31">
        <f t="shared" si="66"/>
        <v>0</v>
      </c>
      <c r="N622" s="54">
        <f t="shared" si="70"/>
        <v>0</v>
      </c>
    </row>
    <row r="623" spans="1:14" ht="38.25">
      <c r="A623" s="13" t="s">
        <v>753</v>
      </c>
      <c r="B623" s="5" t="s">
        <v>754</v>
      </c>
      <c r="C623" s="5">
        <f>SUM(C624:C626)</f>
        <v>1000000</v>
      </c>
      <c r="D623" s="5">
        <f>SUM(D624:D626)</f>
        <v>204107.91600000003</v>
      </c>
      <c r="E623" s="25">
        <f t="shared" si="68"/>
        <v>1204107.916</v>
      </c>
      <c r="F623" s="30">
        <f t="shared" si="65"/>
        <v>2.8134348646746137</v>
      </c>
      <c r="G623" s="49">
        <f>SUM(G624:G626)</f>
        <v>0</v>
      </c>
      <c r="H623" s="5">
        <f>SUM(H624:H626)</f>
        <v>1203683.82</v>
      </c>
      <c r="I623" s="30">
        <f t="shared" si="71"/>
        <v>99.96477923661455</v>
      </c>
      <c r="J623" s="49">
        <f>SUM(J624:J626)</f>
        <v>0</v>
      </c>
      <c r="K623" s="30">
        <f t="shared" si="67"/>
        <v>0</v>
      </c>
      <c r="L623" s="32">
        <f t="shared" si="69"/>
        <v>1203683.82</v>
      </c>
      <c r="M623" s="30">
        <f t="shared" si="66"/>
        <v>99.96477923661455</v>
      </c>
      <c r="N623" s="27">
        <f t="shared" si="70"/>
        <v>424.09599999990314</v>
      </c>
    </row>
    <row r="624" spans="1:14" ht="25.5">
      <c r="A624" s="17" t="s">
        <v>755</v>
      </c>
      <c r="B624" s="6" t="s">
        <v>756</v>
      </c>
      <c r="C624" s="3">
        <v>500000</v>
      </c>
      <c r="D624" s="3">
        <v>-494892.084</v>
      </c>
      <c r="E624" s="26">
        <f t="shared" si="68"/>
        <v>5107.9160000000265</v>
      </c>
      <c r="F624" s="31">
        <f t="shared" si="65"/>
        <v>0.011934801498497388</v>
      </c>
      <c r="G624" s="33"/>
      <c r="H624" s="3">
        <v>4683.82</v>
      </c>
      <c r="I624" s="31">
        <f t="shared" si="71"/>
        <v>91.69727928180447</v>
      </c>
      <c r="J624" s="33"/>
      <c r="K624" s="31">
        <f t="shared" si="67"/>
        <v>0</v>
      </c>
      <c r="L624" s="52">
        <f t="shared" si="69"/>
        <v>4683.82</v>
      </c>
      <c r="M624" s="31">
        <f t="shared" si="66"/>
        <v>91.69727928180447</v>
      </c>
      <c r="N624" s="54">
        <f t="shared" si="70"/>
        <v>424.09600000002683</v>
      </c>
    </row>
    <row r="625" spans="1:14" ht="12.75" hidden="1">
      <c r="A625" s="17" t="s">
        <v>757</v>
      </c>
      <c r="B625" s="8" t="s">
        <v>758</v>
      </c>
      <c r="C625" s="3"/>
      <c r="D625" s="3"/>
      <c r="E625" s="26">
        <f t="shared" si="68"/>
        <v>0</v>
      </c>
      <c r="F625" s="31">
        <f t="shared" si="65"/>
        <v>0</v>
      </c>
      <c r="G625" s="33"/>
      <c r="H625" s="3"/>
      <c r="I625" s="31">
        <f t="shared" si="71"/>
        <v>0</v>
      </c>
      <c r="J625" s="33"/>
      <c r="K625" s="31">
        <f t="shared" si="67"/>
        <v>0</v>
      </c>
      <c r="L625" s="52">
        <f t="shared" si="69"/>
        <v>0</v>
      </c>
      <c r="M625" s="31">
        <f t="shared" si="66"/>
        <v>0</v>
      </c>
      <c r="N625" s="54">
        <f t="shared" si="70"/>
        <v>0</v>
      </c>
    </row>
    <row r="626" spans="1:14" ht="25.5">
      <c r="A626" s="17" t="s">
        <v>759</v>
      </c>
      <c r="B626" s="6" t="s">
        <v>760</v>
      </c>
      <c r="C626" s="3">
        <v>500000</v>
      </c>
      <c r="D626" s="3">
        <v>699000</v>
      </c>
      <c r="E626" s="26">
        <f t="shared" si="68"/>
        <v>1199000</v>
      </c>
      <c r="F626" s="31">
        <f t="shared" si="65"/>
        <v>2.801500063176116</v>
      </c>
      <c r="G626" s="33"/>
      <c r="H626" s="3">
        <v>1199000</v>
      </c>
      <c r="I626" s="31">
        <f t="shared" si="71"/>
        <v>100</v>
      </c>
      <c r="J626" s="33"/>
      <c r="K626" s="31">
        <f t="shared" si="67"/>
        <v>0</v>
      </c>
      <c r="L626" s="52">
        <f t="shared" si="69"/>
        <v>1199000</v>
      </c>
      <c r="M626" s="31">
        <f t="shared" si="66"/>
        <v>100</v>
      </c>
      <c r="N626" s="54">
        <f t="shared" si="70"/>
        <v>0</v>
      </c>
    </row>
    <row r="627" spans="1:14" ht="25.5">
      <c r="A627" s="13" t="s">
        <v>761</v>
      </c>
      <c r="B627" s="5" t="s">
        <v>762</v>
      </c>
      <c r="C627" s="5">
        <f>SUM(C628+C708+C823+C896+C920+C947+C975)</f>
        <v>0</v>
      </c>
      <c r="D627" s="5">
        <f>SUM(D628+D708+D823+D896+D920+D947+D975)</f>
        <v>1195092.8630000001</v>
      </c>
      <c r="E627" s="25">
        <f t="shared" si="68"/>
        <v>1195092.8630000001</v>
      </c>
      <c r="F627" s="30">
        <f t="shared" si="65"/>
        <v>2.7923709184285452</v>
      </c>
      <c r="G627" s="49">
        <f>SUM(G628+G708+G823+G896+G920+G947+G975)</f>
        <v>0</v>
      </c>
      <c r="H627" s="5">
        <f>SUM(H628+H708+H823+H896+H920+H947+H975)</f>
        <v>1124548.55</v>
      </c>
      <c r="I627" s="30">
        <f t="shared" si="71"/>
        <v>94.09716891598573</v>
      </c>
      <c r="J627" s="49">
        <f>SUM(J628+J708+J823+J896+J920+J947+J975)</f>
        <v>60996.32599999999</v>
      </c>
      <c r="K627" s="30">
        <f t="shared" si="67"/>
        <v>5.103898440735645</v>
      </c>
      <c r="L627" s="32">
        <f t="shared" si="69"/>
        <v>1185544.876</v>
      </c>
      <c r="M627" s="30">
        <f t="shared" si="66"/>
        <v>99.20106735672137</v>
      </c>
      <c r="N627" s="27">
        <f t="shared" si="70"/>
        <v>9547.987000000197</v>
      </c>
    </row>
    <row r="628" spans="1:14" ht="12.75" hidden="1">
      <c r="A628" s="13" t="s">
        <v>763</v>
      </c>
      <c r="B628" s="5" t="s">
        <v>764</v>
      </c>
      <c r="C628" s="5">
        <f>SUM(C629+C642+C661+C669+C679+C689)</f>
        <v>0</v>
      </c>
      <c r="D628" s="5">
        <f>SUM(D629+D642+D661+D669+D679+D689)</f>
        <v>0</v>
      </c>
      <c r="E628" s="25">
        <f t="shared" si="68"/>
        <v>0</v>
      </c>
      <c r="F628" s="30">
        <f t="shared" si="65"/>
        <v>0</v>
      </c>
      <c r="G628" s="49">
        <f>SUM(G629+G642+G661+G669+G679+G689)</f>
        <v>0</v>
      </c>
      <c r="H628" s="5">
        <f>SUM(H629+H642+H661+H669+H679+H689)</f>
        <v>0</v>
      </c>
      <c r="I628" s="30">
        <f t="shared" si="71"/>
        <v>0</v>
      </c>
      <c r="J628" s="49">
        <f>SUM(J629+J642+J661+J669+J679+J689)</f>
        <v>0</v>
      </c>
      <c r="K628" s="30">
        <f t="shared" si="67"/>
        <v>0</v>
      </c>
      <c r="L628" s="32">
        <f t="shared" si="69"/>
        <v>0</v>
      </c>
      <c r="M628" s="30">
        <f t="shared" si="66"/>
        <v>0</v>
      </c>
      <c r="N628" s="27">
        <f t="shared" si="70"/>
        <v>0</v>
      </c>
    </row>
    <row r="629" spans="1:14" ht="25.5" hidden="1">
      <c r="A629" s="13" t="s">
        <v>765</v>
      </c>
      <c r="B629" s="5" t="s">
        <v>766</v>
      </c>
      <c r="C629" s="5">
        <f>SUM(C630:C641)</f>
        <v>0</v>
      </c>
      <c r="D629" s="5">
        <f>SUM(D630:D641)</f>
        <v>0</v>
      </c>
      <c r="E629" s="25">
        <f t="shared" si="68"/>
        <v>0</v>
      </c>
      <c r="F629" s="30">
        <f t="shared" si="65"/>
        <v>0</v>
      </c>
      <c r="G629" s="49">
        <f>SUM(G630:G641)</f>
        <v>0</v>
      </c>
      <c r="H629" s="5">
        <f>SUM(H630:H641)</f>
        <v>0</v>
      </c>
      <c r="I629" s="30">
        <f t="shared" si="71"/>
        <v>0</v>
      </c>
      <c r="J629" s="49">
        <f>SUM(J630:J641)</f>
        <v>0</v>
      </c>
      <c r="K629" s="30">
        <f t="shared" si="67"/>
        <v>0</v>
      </c>
      <c r="L629" s="32">
        <f t="shared" si="69"/>
        <v>0</v>
      </c>
      <c r="M629" s="30">
        <f t="shared" si="66"/>
        <v>0</v>
      </c>
      <c r="N629" s="27">
        <f t="shared" si="70"/>
        <v>0</v>
      </c>
    </row>
    <row r="630" spans="1:14" ht="12.75" hidden="1">
      <c r="A630" s="17" t="s">
        <v>1627</v>
      </c>
      <c r="B630" s="7" t="s">
        <v>767</v>
      </c>
      <c r="C630" s="3"/>
      <c r="D630" s="3"/>
      <c r="E630" s="26">
        <f t="shared" si="68"/>
        <v>0</v>
      </c>
      <c r="F630" s="31">
        <f t="shared" si="65"/>
        <v>0</v>
      </c>
      <c r="G630" s="33"/>
      <c r="H630" s="3"/>
      <c r="I630" s="31">
        <f t="shared" si="71"/>
        <v>0</v>
      </c>
      <c r="J630" s="33"/>
      <c r="K630" s="31">
        <f t="shared" si="67"/>
        <v>0</v>
      </c>
      <c r="L630" s="52">
        <f t="shared" si="69"/>
        <v>0</v>
      </c>
      <c r="M630" s="31">
        <f t="shared" si="66"/>
        <v>0</v>
      </c>
      <c r="N630" s="54">
        <f t="shared" si="70"/>
        <v>0</v>
      </c>
    </row>
    <row r="631" spans="1:14" ht="12.75" hidden="1">
      <c r="A631" s="17" t="s">
        <v>1170</v>
      </c>
      <c r="B631" s="7" t="s">
        <v>1171</v>
      </c>
      <c r="C631" s="3"/>
      <c r="D631" s="3"/>
      <c r="E631" s="26">
        <f>SUM(C631:D631)</f>
        <v>0</v>
      </c>
      <c r="F631" s="31">
        <f t="shared" si="65"/>
        <v>0</v>
      </c>
      <c r="G631" s="33"/>
      <c r="H631" s="3"/>
      <c r="I631" s="31">
        <f>IF(OR(H631=0,E631=0),0,H631/E631)*100</f>
        <v>0</v>
      </c>
      <c r="J631" s="33"/>
      <c r="K631" s="31">
        <f>IF(OR(J631=0,E631=0),0,J631/E631)*100</f>
        <v>0</v>
      </c>
      <c r="L631" s="52">
        <f>SUM(J631++H631)</f>
        <v>0</v>
      </c>
      <c r="M631" s="31">
        <f>IF(OR(L631=0,E631=0),0,L631/E631)*100</f>
        <v>0</v>
      </c>
      <c r="N631" s="54">
        <f>SUM(E631-L631)</f>
        <v>0</v>
      </c>
    </row>
    <row r="632" spans="1:14" ht="12.75" hidden="1">
      <c r="A632" s="17" t="s">
        <v>1628</v>
      </c>
      <c r="B632" s="7" t="s">
        <v>768</v>
      </c>
      <c r="C632" s="3"/>
      <c r="D632" s="3"/>
      <c r="E632" s="26">
        <f t="shared" si="68"/>
        <v>0</v>
      </c>
      <c r="F632" s="31">
        <f t="shared" si="65"/>
        <v>0</v>
      </c>
      <c r="G632" s="33"/>
      <c r="H632" s="3"/>
      <c r="I632" s="31">
        <f t="shared" si="71"/>
        <v>0</v>
      </c>
      <c r="J632" s="33"/>
      <c r="K632" s="31">
        <f t="shared" si="67"/>
        <v>0</v>
      </c>
      <c r="L632" s="52">
        <f t="shared" si="69"/>
        <v>0</v>
      </c>
      <c r="M632" s="31">
        <f t="shared" si="66"/>
        <v>0</v>
      </c>
      <c r="N632" s="54">
        <f t="shared" si="70"/>
        <v>0</v>
      </c>
    </row>
    <row r="633" spans="1:14" ht="12.75" hidden="1">
      <c r="A633" s="17" t="s">
        <v>1629</v>
      </c>
      <c r="B633" s="4" t="s">
        <v>769</v>
      </c>
      <c r="C633" s="3"/>
      <c r="D633" s="3"/>
      <c r="E633" s="26">
        <f t="shared" si="68"/>
        <v>0</v>
      </c>
      <c r="F633" s="31">
        <f t="shared" si="65"/>
        <v>0</v>
      </c>
      <c r="G633" s="33"/>
      <c r="H633" s="3"/>
      <c r="I633" s="31">
        <f t="shared" si="71"/>
        <v>0</v>
      </c>
      <c r="J633" s="33"/>
      <c r="K633" s="31">
        <f t="shared" si="67"/>
        <v>0</v>
      </c>
      <c r="L633" s="52">
        <f t="shared" si="69"/>
        <v>0</v>
      </c>
      <c r="M633" s="31">
        <f t="shared" si="66"/>
        <v>0</v>
      </c>
      <c r="N633" s="54">
        <f t="shared" si="70"/>
        <v>0</v>
      </c>
    </row>
    <row r="634" spans="1:14" ht="12.75" hidden="1">
      <c r="A634" s="17" t="s">
        <v>1634</v>
      </c>
      <c r="B634" s="4" t="s">
        <v>770</v>
      </c>
      <c r="C634" s="3"/>
      <c r="D634" s="3"/>
      <c r="E634" s="26">
        <f t="shared" si="68"/>
        <v>0</v>
      </c>
      <c r="F634" s="31">
        <f t="shared" si="65"/>
        <v>0</v>
      </c>
      <c r="G634" s="33"/>
      <c r="H634" s="3"/>
      <c r="I634" s="31">
        <f t="shared" si="71"/>
        <v>0</v>
      </c>
      <c r="J634" s="33"/>
      <c r="K634" s="31">
        <f t="shared" si="67"/>
        <v>0</v>
      </c>
      <c r="L634" s="52">
        <f t="shared" si="69"/>
        <v>0</v>
      </c>
      <c r="M634" s="31">
        <f t="shared" si="66"/>
        <v>0</v>
      </c>
      <c r="N634" s="54">
        <f t="shared" si="70"/>
        <v>0</v>
      </c>
    </row>
    <row r="635" spans="1:14" ht="12.75" hidden="1">
      <c r="A635" s="17" t="s">
        <v>1180</v>
      </c>
      <c r="B635" s="4" t="s">
        <v>1181</v>
      </c>
      <c r="C635" s="3"/>
      <c r="D635" s="3"/>
      <c r="E635" s="26">
        <f>SUM(C635:D635)</f>
        <v>0</v>
      </c>
      <c r="F635" s="31">
        <f t="shared" si="65"/>
        <v>0</v>
      </c>
      <c r="G635" s="33"/>
      <c r="H635" s="3"/>
      <c r="I635" s="31">
        <f>IF(OR(H635=0,E635=0),0,H635/E635)*100</f>
        <v>0</v>
      </c>
      <c r="J635" s="33"/>
      <c r="K635" s="31">
        <f>IF(OR(J635=0,E635=0),0,J635/E635)*100</f>
        <v>0</v>
      </c>
      <c r="L635" s="52">
        <f>SUM(J635++H635)</f>
        <v>0</v>
      </c>
      <c r="M635" s="31">
        <f>IF(OR(L635=0,E635=0),0,L635/E635)*100</f>
        <v>0</v>
      </c>
      <c r="N635" s="54">
        <f>SUM(E635-L635)</f>
        <v>0</v>
      </c>
    </row>
    <row r="636" spans="1:14" ht="12.75" hidden="1">
      <c r="A636" s="17" t="s">
        <v>1156</v>
      </c>
      <c r="B636" s="4" t="s">
        <v>1158</v>
      </c>
      <c r="C636" s="3"/>
      <c r="D636" s="3"/>
      <c r="E636" s="26">
        <f t="shared" si="68"/>
        <v>0</v>
      </c>
      <c r="F636" s="31">
        <f t="shared" si="65"/>
        <v>0</v>
      </c>
      <c r="G636" s="33"/>
      <c r="H636" s="3"/>
      <c r="I636" s="31">
        <f t="shared" si="71"/>
        <v>0</v>
      </c>
      <c r="J636" s="33"/>
      <c r="K636" s="31">
        <f t="shared" si="67"/>
        <v>0</v>
      </c>
      <c r="L636" s="52">
        <f t="shared" si="69"/>
        <v>0</v>
      </c>
      <c r="M636" s="31">
        <f t="shared" si="66"/>
        <v>0</v>
      </c>
      <c r="N636" s="54">
        <f t="shared" si="70"/>
        <v>0</v>
      </c>
    </row>
    <row r="637" spans="1:14" ht="12.75" hidden="1">
      <c r="A637" s="17" t="s">
        <v>1157</v>
      </c>
      <c r="B637" s="4" t="s">
        <v>771</v>
      </c>
      <c r="C637" s="3"/>
      <c r="D637" s="3"/>
      <c r="E637" s="26">
        <f>SUM(C637:D637)</f>
        <v>0</v>
      </c>
      <c r="F637" s="31">
        <f t="shared" si="65"/>
        <v>0</v>
      </c>
      <c r="G637" s="33"/>
      <c r="H637" s="3"/>
      <c r="I637" s="31">
        <f>IF(OR(H637=0,E637=0),0,H637/E637)*100</f>
        <v>0</v>
      </c>
      <c r="J637" s="33"/>
      <c r="K637" s="31">
        <f>IF(OR(J637=0,E637=0),0,J637/E637)*100</f>
        <v>0</v>
      </c>
      <c r="L637" s="52">
        <f>SUM(J637++H637)</f>
        <v>0</v>
      </c>
      <c r="M637" s="31">
        <f>IF(OR(L637=0,E637=0),0,L637/E637)*100</f>
        <v>0</v>
      </c>
      <c r="N637" s="54">
        <f>SUM(E637-L637)</f>
        <v>0</v>
      </c>
    </row>
    <row r="638" spans="1:14" ht="12.75" hidden="1">
      <c r="A638" s="17" t="s">
        <v>1633</v>
      </c>
      <c r="B638" s="7" t="s">
        <v>772</v>
      </c>
      <c r="C638" s="3"/>
      <c r="D638" s="3"/>
      <c r="E638" s="26">
        <f t="shared" si="68"/>
        <v>0</v>
      </c>
      <c r="F638" s="31">
        <f t="shared" si="65"/>
        <v>0</v>
      </c>
      <c r="G638" s="33"/>
      <c r="H638" s="3"/>
      <c r="I638" s="31">
        <f t="shared" si="71"/>
        <v>0</v>
      </c>
      <c r="J638" s="33"/>
      <c r="K638" s="31">
        <f t="shared" si="67"/>
        <v>0</v>
      </c>
      <c r="L638" s="52">
        <f t="shared" si="69"/>
        <v>0</v>
      </c>
      <c r="M638" s="31">
        <f t="shared" si="66"/>
        <v>0</v>
      </c>
      <c r="N638" s="54">
        <f t="shared" si="70"/>
        <v>0</v>
      </c>
    </row>
    <row r="639" spans="1:14" ht="12.75" hidden="1">
      <c r="A639" s="17" t="s">
        <v>1632</v>
      </c>
      <c r="B639" s="7" t="s">
        <v>773</v>
      </c>
      <c r="C639" s="3"/>
      <c r="D639" s="3"/>
      <c r="E639" s="26">
        <f t="shared" si="68"/>
        <v>0</v>
      </c>
      <c r="F639" s="31">
        <f t="shared" si="65"/>
        <v>0</v>
      </c>
      <c r="G639" s="33"/>
      <c r="H639" s="3"/>
      <c r="I639" s="31">
        <f t="shared" si="71"/>
        <v>0</v>
      </c>
      <c r="J639" s="33"/>
      <c r="K639" s="31">
        <f t="shared" si="67"/>
        <v>0</v>
      </c>
      <c r="L639" s="52">
        <f t="shared" si="69"/>
        <v>0</v>
      </c>
      <c r="M639" s="31">
        <f t="shared" si="66"/>
        <v>0</v>
      </c>
      <c r="N639" s="54">
        <f t="shared" si="70"/>
        <v>0</v>
      </c>
    </row>
    <row r="640" spans="1:14" ht="12.75" hidden="1">
      <c r="A640" s="17" t="s">
        <v>1631</v>
      </c>
      <c r="B640" s="4" t="s">
        <v>774</v>
      </c>
      <c r="C640" s="3"/>
      <c r="D640" s="3"/>
      <c r="E640" s="26">
        <f t="shared" si="68"/>
        <v>0</v>
      </c>
      <c r="F640" s="31">
        <f t="shared" si="65"/>
        <v>0</v>
      </c>
      <c r="G640" s="33"/>
      <c r="H640" s="3"/>
      <c r="I640" s="31">
        <f t="shared" si="71"/>
        <v>0</v>
      </c>
      <c r="J640" s="33"/>
      <c r="K640" s="31">
        <f t="shared" si="67"/>
        <v>0</v>
      </c>
      <c r="L640" s="52">
        <f t="shared" si="69"/>
        <v>0</v>
      </c>
      <c r="M640" s="31">
        <f t="shared" si="66"/>
        <v>0</v>
      </c>
      <c r="N640" s="54">
        <f t="shared" si="70"/>
        <v>0</v>
      </c>
    </row>
    <row r="641" spans="1:14" ht="12.75" hidden="1">
      <c r="A641" s="17" t="s">
        <v>1630</v>
      </c>
      <c r="B641" s="4" t="s">
        <v>775</v>
      </c>
      <c r="C641" s="3"/>
      <c r="D641" s="3"/>
      <c r="E641" s="26">
        <f t="shared" si="68"/>
        <v>0</v>
      </c>
      <c r="F641" s="31">
        <f t="shared" si="65"/>
        <v>0</v>
      </c>
      <c r="G641" s="33"/>
      <c r="H641" s="3"/>
      <c r="I641" s="31">
        <f t="shared" si="71"/>
        <v>0</v>
      </c>
      <c r="J641" s="33"/>
      <c r="K641" s="31">
        <f t="shared" si="67"/>
        <v>0</v>
      </c>
      <c r="L641" s="52">
        <f t="shared" si="69"/>
        <v>0</v>
      </c>
      <c r="M641" s="31">
        <f t="shared" si="66"/>
        <v>0</v>
      </c>
      <c r="N641" s="54">
        <f t="shared" si="70"/>
        <v>0</v>
      </c>
    </row>
    <row r="642" spans="1:14" ht="12.75" hidden="1">
      <c r="A642" s="16">
        <v>331110102</v>
      </c>
      <c r="B642" s="5" t="s">
        <v>776</v>
      </c>
      <c r="C642" s="5">
        <f>SUM(C643:C659)</f>
        <v>0</v>
      </c>
      <c r="D642" s="5">
        <f>SUM(D643:D659)</f>
        <v>0</v>
      </c>
      <c r="E642" s="25">
        <f t="shared" si="68"/>
        <v>0</v>
      </c>
      <c r="F642" s="30">
        <f t="shared" si="65"/>
        <v>0</v>
      </c>
      <c r="G642" s="49">
        <f>SUM(G643:G659)</f>
        <v>0</v>
      </c>
      <c r="H642" s="5">
        <f>SUM(H643:H659)</f>
        <v>0</v>
      </c>
      <c r="I642" s="30">
        <f t="shared" si="71"/>
        <v>0</v>
      </c>
      <c r="J642" s="49">
        <f>SUM(J643:J659)</f>
        <v>0</v>
      </c>
      <c r="K642" s="30">
        <f t="shared" si="67"/>
        <v>0</v>
      </c>
      <c r="L642" s="32">
        <f t="shared" si="69"/>
        <v>0</v>
      </c>
      <c r="M642" s="30">
        <f t="shared" si="66"/>
        <v>0</v>
      </c>
      <c r="N642" s="27">
        <f t="shared" si="70"/>
        <v>0</v>
      </c>
    </row>
    <row r="643" spans="1:14" ht="12.75" hidden="1">
      <c r="A643" s="18" t="s">
        <v>1635</v>
      </c>
      <c r="B643" s="7" t="s">
        <v>777</v>
      </c>
      <c r="C643" s="3"/>
      <c r="D643" s="3"/>
      <c r="E643" s="26">
        <f t="shared" si="68"/>
        <v>0</v>
      </c>
      <c r="F643" s="31">
        <f t="shared" si="65"/>
        <v>0</v>
      </c>
      <c r="G643" s="33"/>
      <c r="H643" s="3"/>
      <c r="I643" s="31">
        <f t="shared" si="71"/>
        <v>0</v>
      </c>
      <c r="J643" s="33"/>
      <c r="K643" s="31">
        <f t="shared" si="67"/>
        <v>0</v>
      </c>
      <c r="L643" s="52">
        <f t="shared" si="69"/>
        <v>0</v>
      </c>
      <c r="M643" s="31">
        <f t="shared" si="66"/>
        <v>0</v>
      </c>
      <c r="N643" s="54">
        <f t="shared" si="70"/>
        <v>0</v>
      </c>
    </row>
    <row r="644" spans="1:14" ht="12.75" hidden="1">
      <c r="A644" s="18" t="s">
        <v>1636</v>
      </c>
      <c r="B644" s="7" t="s">
        <v>1130</v>
      </c>
      <c r="C644" s="3"/>
      <c r="D644" s="3"/>
      <c r="E644" s="26">
        <f t="shared" si="68"/>
        <v>0</v>
      </c>
      <c r="F644" s="31">
        <f t="shared" si="65"/>
        <v>0</v>
      </c>
      <c r="G644" s="33"/>
      <c r="H644" s="3"/>
      <c r="I644" s="31">
        <f t="shared" si="71"/>
        <v>0</v>
      </c>
      <c r="J644" s="33"/>
      <c r="K644" s="31">
        <f t="shared" si="67"/>
        <v>0</v>
      </c>
      <c r="L644" s="52">
        <f t="shared" si="69"/>
        <v>0</v>
      </c>
      <c r="M644" s="31">
        <f t="shared" si="66"/>
        <v>0</v>
      </c>
      <c r="N644" s="54">
        <f t="shared" si="70"/>
        <v>0</v>
      </c>
    </row>
    <row r="645" spans="1:14" ht="12.75" hidden="1">
      <c r="A645" s="18" t="s">
        <v>1637</v>
      </c>
      <c r="B645" s="7" t="s">
        <v>1131</v>
      </c>
      <c r="C645" s="3"/>
      <c r="D645" s="3"/>
      <c r="E645" s="26">
        <f t="shared" si="68"/>
        <v>0</v>
      </c>
      <c r="F645" s="31">
        <f t="shared" si="65"/>
        <v>0</v>
      </c>
      <c r="G645" s="33"/>
      <c r="H645" s="3"/>
      <c r="I645" s="31">
        <f t="shared" si="71"/>
        <v>0</v>
      </c>
      <c r="J645" s="33"/>
      <c r="K645" s="31">
        <f t="shared" si="67"/>
        <v>0</v>
      </c>
      <c r="L645" s="52">
        <f t="shared" si="69"/>
        <v>0</v>
      </c>
      <c r="M645" s="31">
        <f t="shared" si="66"/>
        <v>0</v>
      </c>
      <c r="N645" s="54">
        <f t="shared" si="70"/>
        <v>0</v>
      </c>
    </row>
    <row r="646" spans="1:14" ht="12.75" hidden="1">
      <c r="A646" s="18" t="s">
        <v>1638</v>
      </c>
      <c r="B646" s="7" t="s">
        <v>778</v>
      </c>
      <c r="C646" s="3"/>
      <c r="D646" s="3"/>
      <c r="E646" s="26">
        <f t="shared" si="68"/>
        <v>0</v>
      </c>
      <c r="F646" s="31">
        <f t="shared" si="65"/>
        <v>0</v>
      </c>
      <c r="G646" s="33"/>
      <c r="H646" s="3"/>
      <c r="I646" s="31">
        <f t="shared" si="71"/>
        <v>0</v>
      </c>
      <c r="J646" s="33"/>
      <c r="K646" s="31">
        <f t="shared" si="67"/>
        <v>0</v>
      </c>
      <c r="L646" s="52">
        <f t="shared" si="69"/>
        <v>0</v>
      </c>
      <c r="M646" s="31">
        <f t="shared" si="66"/>
        <v>0</v>
      </c>
      <c r="N646" s="54">
        <f t="shared" si="70"/>
        <v>0</v>
      </c>
    </row>
    <row r="647" spans="1:14" ht="12.75" hidden="1">
      <c r="A647" s="18" t="s">
        <v>1639</v>
      </c>
      <c r="B647" s="7" t="s">
        <v>779</v>
      </c>
      <c r="C647" s="3"/>
      <c r="D647" s="3"/>
      <c r="E647" s="26">
        <f t="shared" si="68"/>
        <v>0</v>
      </c>
      <c r="F647" s="31">
        <f t="shared" si="65"/>
        <v>0</v>
      </c>
      <c r="G647" s="33"/>
      <c r="H647" s="3"/>
      <c r="I647" s="31">
        <f t="shared" si="71"/>
        <v>0</v>
      </c>
      <c r="J647" s="33"/>
      <c r="K647" s="31">
        <f t="shared" si="67"/>
        <v>0</v>
      </c>
      <c r="L647" s="52">
        <f t="shared" si="69"/>
        <v>0</v>
      </c>
      <c r="M647" s="31">
        <f t="shared" si="66"/>
        <v>0</v>
      </c>
      <c r="N647" s="54">
        <f t="shared" si="70"/>
        <v>0</v>
      </c>
    </row>
    <row r="648" spans="1:14" ht="12.75" hidden="1">
      <c r="A648" s="18" t="s">
        <v>1640</v>
      </c>
      <c r="B648" s="7" t="s">
        <v>94</v>
      </c>
      <c r="C648" s="3"/>
      <c r="D648" s="3"/>
      <c r="E648" s="26">
        <f t="shared" si="68"/>
        <v>0</v>
      </c>
      <c r="F648" s="31">
        <f t="shared" si="65"/>
        <v>0</v>
      </c>
      <c r="G648" s="33"/>
      <c r="H648" s="3"/>
      <c r="I648" s="31">
        <f t="shared" si="71"/>
        <v>0</v>
      </c>
      <c r="J648" s="33"/>
      <c r="K648" s="31">
        <f t="shared" si="67"/>
        <v>0</v>
      </c>
      <c r="L648" s="52">
        <f t="shared" si="69"/>
        <v>0</v>
      </c>
      <c r="M648" s="31">
        <f t="shared" si="66"/>
        <v>0</v>
      </c>
      <c r="N648" s="54">
        <f t="shared" si="70"/>
        <v>0</v>
      </c>
    </row>
    <row r="649" spans="1:14" ht="12.75" hidden="1">
      <c r="A649" s="18" t="s">
        <v>1641</v>
      </c>
      <c r="B649" s="7" t="s">
        <v>95</v>
      </c>
      <c r="C649" s="3"/>
      <c r="D649" s="3"/>
      <c r="E649" s="26">
        <f t="shared" si="68"/>
        <v>0</v>
      </c>
      <c r="F649" s="31">
        <f aca="true" t="shared" si="72" ref="F649:F659">IF(OR(E649=0,E$1142=0),0,E649/E$1142)*100</f>
        <v>0</v>
      </c>
      <c r="G649" s="33"/>
      <c r="H649" s="3"/>
      <c r="I649" s="31">
        <f t="shared" si="71"/>
        <v>0</v>
      </c>
      <c r="J649" s="33"/>
      <c r="K649" s="31">
        <f t="shared" si="67"/>
        <v>0</v>
      </c>
      <c r="L649" s="52">
        <f t="shared" si="69"/>
        <v>0</v>
      </c>
      <c r="M649" s="31">
        <f t="shared" si="66"/>
        <v>0</v>
      </c>
      <c r="N649" s="54">
        <f t="shared" si="70"/>
        <v>0</v>
      </c>
    </row>
    <row r="650" spans="1:14" ht="12.75" hidden="1">
      <c r="A650" s="18" t="s">
        <v>1642</v>
      </c>
      <c r="B650" s="7" t="s">
        <v>780</v>
      </c>
      <c r="C650" s="3"/>
      <c r="D650" s="3"/>
      <c r="E650" s="26">
        <f t="shared" si="68"/>
        <v>0</v>
      </c>
      <c r="F650" s="31">
        <f t="shared" si="72"/>
        <v>0</v>
      </c>
      <c r="G650" s="33"/>
      <c r="H650" s="3"/>
      <c r="I650" s="31">
        <f t="shared" si="71"/>
        <v>0</v>
      </c>
      <c r="J650" s="33"/>
      <c r="K650" s="31">
        <f t="shared" si="67"/>
        <v>0</v>
      </c>
      <c r="L650" s="52">
        <f t="shared" si="69"/>
        <v>0</v>
      </c>
      <c r="M650" s="31">
        <f t="shared" si="66"/>
        <v>0</v>
      </c>
      <c r="N650" s="54">
        <f t="shared" si="70"/>
        <v>0</v>
      </c>
    </row>
    <row r="651" spans="1:14" ht="12.75" hidden="1">
      <c r="A651" s="18" t="s">
        <v>1643</v>
      </c>
      <c r="B651" s="4" t="s">
        <v>781</v>
      </c>
      <c r="C651" s="3"/>
      <c r="D651" s="3"/>
      <c r="E651" s="26">
        <f t="shared" si="68"/>
        <v>0</v>
      </c>
      <c r="F651" s="31">
        <f t="shared" si="72"/>
        <v>0</v>
      </c>
      <c r="G651" s="33"/>
      <c r="H651" s="3"/>
      <c r="I651" s="31">
        <f t="shared" si="71"/>
        <v>0</v>
      </c>
      <c r="J651" s="33"/>
      <c r="K651" s="31">
        <f t="shared" si="67"/>
        <v>0</v>
      </c>
      <c r="L651" s="52">
        <f t="shared" si="69"/>
        <v>0</v>
      </c>
      <c r="M651" s="31">
        <f t="shared" si="66"/>
        <v>0</v>
      </c>
      <c r="N651" s="54">
        <f t="shared" si="70"/>
        <v>0</v>
      </c>
    </row>
    <row r="652" spans="1:14" ht="12.75" hidden="1">
      <c r="A652" s="18" t="s">
        <v>1644</v>
      </c>
      <c r="B652" s="4" t="s">
        <v>782</v>
      </c>
      <c r="C652" s="3"/>
      <c r="D652" s="3"/>
      <c r="E652" s="26">
        <f t="shared" si="68"/>
        <v>0</v>
      </c>
      <c r="F652" s="31">
        <f t="shared" si="72"/>
        <v>0</v>
      </c>
      <c r="G652" s="33"/>
      <c r="H652" s="3"/>
      <c r="I652" s="31">
        <f t="shared" si="71"/>
        <v>0</v>
      </c>
      <c r="J652" s="33"/>
      <c r="K652" s="31">
        <f t="shared" si="67"/>
        <v>0</v>
      </c>
      <c r="L652" s="52">
        <f t="shared" si="69"/>
        <v>0</v>
      </c>
      <c r="M652" s="31">
        <f t="shared" si="66"/>
        <v>0</v>
      </c>
      <c r="N652" s="54">
        <f t="shared" si="70"/>
        <v>0</v>
      </c>
    </row>
    <row r="653" spans="1:14" ht="12.75" hidden="1">
      <c r="A653" s="18" t="s">
        <v>1645</v>
      </c>
      <c r="B653" s="4" t="s">
        <v>783</v>
      </c>
      <c r="C653" s="3"/>
      <c r="D653" s="3"/>
      <c r="E653" s="26">
        <f t="shared" si="68"/>
        <v>0</v>
      </c>
      <c r="F653" s="31">
        <f t="shared" si="72"/>
        <v>0</v>
      </c>
      <c r="G653" s="33"/>
      <c r="H653" s="3"/>
      <c r="I653" s="31">
        <f t="shared" si="71"/>
        <v>0</v>
      </c>
      <c r="J653" s="33"/>
      <c r="K653" s="31">
        <f t="shared" si="67"/>
        <v>0</v>
      </c>
      <c r="L653" s="52">
        <f t="shared" si="69"/>
        <v>0</v>
      </c>
      <c r="M653" s="31">
        <f aca="true" t="shared" si="73" ref="M653:M764">IF(OR(L653=0,E653=0),0,L653/E653)*100</f>
        <v>0</v>
      </c>
      <c r="N653" s="54">
        <f t="shared" si="70"/>
        <v>0</v>
      </c>
    </row>
    <row r="654" spans="1:14" ht="12.75" hidden="1">
      <c r="A654" s="18" t="s">
        <v>1646</v>
      </c>
      <c r="B654" s="4" t="s">
        <v>784</v>
      </c>
      <c r="C654" s="3"/>
      <c r="D654" s="3"/>
      <c r="E654" s="26">
        <f t="shared" si="68"/>
        <v>0</v>
      </c>
      <c r="F654" s="31">
        <f t="shared" si="72"/>
        <v>0</v>
      </c>
      <c r="G654" s="33"/>
      <c r="H654" s="3"/>
      <c r="I654" s="31">
        <f t="shared" si="71"/>
        <v>0</v>
      </c>
      <c r="J654" s="33"/>
      <c r="K654" s="31">
        <f aca="true" t="shared" si="74" ref="K654:K770">IF(OR(J654=0,E654=0),0,J654/E654)*100</f>
        <v>0</v>
      </c>
      <c r="L654" s="52">
        <f t="shared" si="69"/>
        <v>0</v>
      </c>
      <c r="M654" s="31">
        <f t="shared" si="73"/>
        <v>0</v>
      </c>
      <c r="N654" s="54">
        <f t="shared" si="70"/>
        <v>0</v>
      </c>
    </row>
    <row r="655" spans="1:14" ht="12.75" hidden="1">
      <c r="A655" s="18" t="s">
        <v>1647</v>
      </c>
      <c r="B655" s="7" t="s">
        <v>98</v>
      </c>
      <c r="C655" s="3"/>
      <c r="D655" s="3"/>
      <c r="E655" s="26">
        <f t="shared" si="68"/>
        <v>0</v>
      </c>
      <c r="F655" s="31">
        <f t="shared" si="72"/>
        <v>0</v>
      </c>
      <c r="G655" s="33"/>
      <c r="H655" s="3"/>
      <c r="I655" s="31">
        <f t="shared" si="71"/>
        <v>0</v>
      </c>
      <c r="J655" s="33"/>
      <c r="K655" s="31">
        <f t="shared" si="74"/>
        <v>0</v>
      </c>
      <c r="L655" s="52">
        <f t="shared" si="69"/>
        <v>0</v>
      </c>
      <c r="M655" s="31">
        <f t="shared" si="73"/>
        <v>0</v>
      </c>
      <c r="N655" s="54">
        <f t="shared" si="70"/>
        <v>0</v>
      </c>
    </row>
    <row r="656" spans="1:14" ht="12.75" hidden="1">
      <c r="A656" s="18" t="s">
        <v>1648</v>
      </c>
      <c r="B656" s="7" t="s">
        <v>107</v>
      </c>
      <c r="C656" s="3"/>
      <c r="D656" s="3"/>
      <c r="E656" s="26">
        <f aca="true" t="shared" si="75" ref="E656:E772">SUM(C656:D656)</f>
        <v>0</v>
      </c>
      <c r="F656" s="31">
        <f t="shared" si="72"/>
        <v>0</v>
      </c>
      <c r="G656" s="33"/>
      <c r="H656" s="3"/>
      <c r="I656" s="31">
        <f t="shared" si="71"/>
        <v>0</v>
      </c>
      <c r="J656" s="33"/>
      <c r="K656" s="31">
        <f t="shared" si="74"/>
        <v>0</v>
      </c>
      <c r="L656" s="52">
        <f aca="true" t="shared" si="76" ref="L656:L772">SUM(J656++H656)</f>
        <v>0</v>
      </c>
      <c r="M656" s="31">
        <f t="shared" si="73"/>
        <v>0</v>
      </c>
      <c r="N656" s="54">
        <f aca="true" t="shared" si="77" ref="N656:N772">SUM(E656-L656)</f>
        <v>0</v>
      </c>
    </row>
    <row r="657" spans="1:14" ht="12.75" hidden="1">
      <c r="A657" s="18" t="s">
        <v>1649</v>
      </c>
      <c r="B657" s="4" t="s">
        <v>785</v>
      </c>
      <c r="C657" s="3"/>
      <c r="D657" s="3"/>
      <c r="E657" s="26">
        <f t="shared" si="75"/>
        <v>0</v>
      </c>
      <c r="F657" s="31">
        <f t="shared" si="72"/>
        <v>0</v>
      </c>
      <c r="G657" s="33"/>
      <c r="H657" s="3"/>
      <c r="I657" s="31">
        <f t="shared" si="71"/>
        <v>0</v>
      </c>
      <c r="J657" s="33"/>
      <c r="K657" s="31">
        <f t="shared" si="74"/>
        <v>0</v>
      </c>
      <c r="L657" s="52">
        <f t="shared" si="76"/>
        <v>0</v>
      </c>
      <c r="M657" s="31">
        <f t="shared" si="73"/>
        <v>0</v>
      </c>
      <c r="N657" s="54">
        <f t="shared" si="77"/>
        <v>0</v>
      </c>
    </row>
    <row r="658" spans="1:14" ht="12.75" hidden="1">
      <c r="A658" s="18" t="s">
        <v>1650</v>
      </c>
      <c r="B658" s="7" t="s">
        <v>786</v>
      </c>
      <c r="C658" s="3"/>
      <c r="D658" s="3"/>
      <c r="E658" s="26">
        <f t="shared" si="75"/>
        <v>0</v>
      </c>
      <c r="F658" s="31">
        <f t="shared" si="72"/>
        <v>0</v>
      </c>
      <c r="G658" s="33"/>
      <c r="H658" s="3"/>
      <c r="I658" s="31">
        <f t="shared" si="71"/>
        <v>0</v>
      </c>
      <c r="J658" s="33"/>
      <c r="K658" s="31">
        <f t="shared" si="74"/>
        <v>0</v>
      </c>
      <c r="L658" s="52">
        <f t="shared" si="76"/>
        <v>0</v>
      </c>
      <c r="M658" s="31">
        <f t="shared" si="73"/>
        <v>0</v>
      </c>
      <c r="N658" s="54">
        <f t="shared" si="77"/>
        <v>0</v>
      </c>
    </row>
    <row r="659" spans="1:14" ht="12.75" hidden="1">
      <c r="A659" s="18" t="s">
        <v>1651</v>
      </c>
      <c r="B659" s="7" t="s">
        <v>787</v>
      </c>
      <c r="C659" s="3"/>
      <c r="D659" s="3"/>
      <c r="E659" s="26">
        <f t="shared" si="75"/>
        <v>0</v>
      </c>
      <c r="F659" s="31">
        <f t="shared" si="72"/>
        <v>0</v>
      </c>
      <c r="G659" s="33"/>
      <c r="H659" s="3"/>
      <c r="I659" s="31">
        <f t="shared" si="71"/>
        <v>0</v>
      </c>
      <c r="J659" s="33"/>
      <c r="K659" s="31">
        <f t="shared" si="74"/>
        <v>0</v>
      </c>
      <c r="L659" s="52">
        <f t="shared" si="76"/>
        <v>0</v>
      </c>
      <c r="M659" s="31">
        <f t="shared" si="73"/>
        <v>0</v>
      </c>
      <c r="N659" s="54">
        <f t="shared" si="77"/>
        <v>0</v>
      </c>
    </row>
    <row r="660" spans="1:14" ht="12.75" hidden="1">
      <c r="A660" s="18"/>
      <c r="B660" s="7"/>
      <c r="C660" s="3"/>
      <c r="D660" s="3"/>
      <c r="E660" s="26"/>
      <c r="F660" s="31"/>
      <c r="G660" s="33"/>
      <c r="H660" s="3"/>
      <c r="I660" s="31"/>
      <c r="J660" s="33"/>
      <c r="K660" s="31"/>
      <c r="L660" s="52"/>
      <c r="M660" s="31"/>
      <c r="N660" s="54"/>
    </row>
    <row r="661" spans="1:14" ht="12.75" hidden="1">
      <c r="A661" s="13" t="s">
        <v>788</v>
      </c>
      <c r="B661" s="5" t="s">
        <v>789</v>
      </c>
      <c r="C661" s="56">
        <f>SUM(C662:C667)</f>
        <v>0</v>
      </c>
      <c r="D661" s="56">
        <f>SUM(D662:D667)</f>
        <v>0</v>
      </c>
      <c r="E661" s="25">
        <f t="shared" si="75"/>
        <v>0</v>
      </c>
      <c r="F661" s="30">
        <f>IF(OR(E661=0,E$1142=0),0,E661/E$1142)*100</f>
        <v>0</v>
      </c>
      <c r="G661" s="55">
        <f>SUM(G662:G667)</f>
        <v>0</v>
      </c>
      <c r="H661" s="56">
        <f>SUM(H662:H667)</f>
        <v>0</v>
      </c>
      <c r="I661" s="30">
        <f t="shared" si="71"/>
        <v>0</v>
      </c>
      <c r="J661" s="55">
        <f>SUM(J662:J667)</f>
        <v>0</v>
      </c>
      <c r="K661" s="30">
        <f t="shared" si="74"/>
        <v>0</v>
      </c>
      <c r="L661" s="32">
        <f t="shared" si="76"/>
        <v>0</v>
      </c>
      <c r="M661" s="30">
        <f t="shared" si="73"/>
        <v>0</v>
      </c>
      <c r="N661" s="27">
        <f t="shared" si="77"/>
        <v>0</v>
      </c>
    </row>
    <row r="662" spans="1:14" ht="12.75" hidden="1">
      <c r="A662" s="17" t="s">
        <v>1652</v>
      </c>
      <c r="B662" s="4" t="s">
        <v>790</v>
      </c>
      <c r="C662" s="3"/>
      <c r="D662" s="3"/>
      <c r="E662" s="26">
        <f t="shared" si="75"/>
        <v>0</v>
      </c>
      <c r="F662" s="31">
        <f>IF(OR(E662=0,E$1142=0),0,E662/E$1142)*100</f>
        <v>0</v>
      </c>
      <c r="G662" s="33"/>
      <c r="H662" s="3"/>
      <c r="I662" s="31">
        <f t="shared" si="71"/>
        <v>0</v>
      </c>
      <c r="J662" s="33"/>
      <c r="K662" s="31">
        <f t="shared" si="74"/>
        <v>0</v>
      </c>
      <c r="L662" s="52">
        <f t="shared" si="76"/>
        <v>0</v>
      </c>
      <c r="M662" s="31">
        <f t="shared" si="73"/>
        <v>0</v>
      </c>
      <c r="N662" s="54">
        <f t="shared" si="77"/>
        <v>0</v>
      </c>
    </row>
    <row r="663" spans="1:14" ht="12.75" hidden="1">
      <c r="A663" s="17" t="s">
        <v>1172</v>
      </c>
      <c r="B663" s="4" t="s">
        <v>1173</v>
      </c>
      <c r="C663" s="3"/>
      <c r="D663" s="3"/>
      <c r="E663" s="26">
        <f t="shared" si="75"/>
        <v>0</v>
      </c>
      <c r="F663" s="31">
        <f>IF(OR(E663=0,E$1142=0),0,E663/E$1142)*100</f>
        <v>0</v>
      </c>
      <c r="G663" s="33"/>
      <c r="H663" s="3"/>
      <c r="I663" s="31">
        <f>IF(OR(H663=0,E663=0),0,H663/E663)*100</f>
        <v>0</v>
      </c>
      <c r="J663" s="33"/>
      <c r="K663" s="31">
        <f t="shared" si="74"/>
        <v>0</v>
      </c>
      <c r="L663" s="52">
        <f t="shared" si="76"/>
        <v>0</v>
      </c>
      <c r="M663" s="31">
        <f t="shared" si="73"/>
        <v>0</v>
      </c>
      <c r="N663" s="54">
        <f t="shared" si="77"/>
        <v>0</v>
      </c>
    </row>
    <row r="664" spans="1:14" ht="12.75" hidden="1">
      <c r="A664" s="17"/>
      <c r="B664" s="4"/>
      <c r="C664" s="3"/>
      <c r="D664" s="3"/>
      <c r="E664" s="26"/>
      <c r="F664" s="31"/>
      <c r="G664" s="33"/>
      <c r="H664" s="3"/>
      <c r="I664" s="31"/>
      <c r="J664" s="33"/>
      <c r="K664" s="31"/>
      <c r="L664" s="52"/>
      <c r="M664" s="31"/>
      <c r="N664" s="54"/>
    </row>
    <row r="665" spans="1:14" ht="12.75" hidden="1">
      <c r="A665" s="17" t="s">
        <v>1653</v>
      </c>
      <c r="B665" s="7" t="s">
        <v>791</v>
      </c>
      <c r="C665" s="3"/>
      <c r="D665" s="3"/>
      <c r="E665" s="26">
        <f t="shared" si="75"/>
        <v>0</v>
      </c>
      <c r="F665" s="31">
        <f>IF(OR(E665=0,E$1142=0),0,E665/E$1142)*100</f>
        <v>0</v>
      </c>
      <c r="G665" s="33"/>
      <c r="H665" s="3"/>
      <c r="I665" s="31">
        <f t="shared" si="71"/>
        <v>0</v>
      </c>
      <c r="J665" s="33"/>
      <c r="K665" s="31">
        <f t="shared" si="74"/>
        <v>0</v>
      </c>
      <c r="L665" s="52">
        <f t="shared" si="76"/>
        <v>0</v>
      </c>
      <c r="M665" s="31">
        <f t="shared" si="73"/>
        <v>0</v>
      </c>
      <c r="N665" s="54">
        <f t="shared" si="77"/>
        <v>0</v>
      </c>
    </row>
    <row r="666" spans="1:14" ht="12.75" hidden="1">
      <c r="A666" s="17" t="s">
        <v>1654</v>
      </c>
      <c r="B666" s="4" t="s">
        <v>792</v>
      </c>
      <c r="C666" s="3"/>
      <c r="D666" s="3"/>
      <c r="E666" s="26">
        <f t="shared" si="75"/>
        <v>0</v>
      </c>
      <c r="F666" s="31">
        <f>IF(OR(E666=0,E$1142=0),0,E666/E$1142)*100</f>
        <v>0</v>
      </c>
      <c r="G666" s="33"/>
      <c r="H666" s="3"/>
      <c r="I666" s="31">
        <f t="shared" si="71"/>
        <v>0</v>
      </c>
      <c r="J666" s="33"/>
      <c r="K666" s="31">
        <f t="shared" si="74"/>
        <v>0</v>
      </c>
      <c r="L666" s="52">
        <f t="shared" si="76"/>
        <v>0</v>
      </c>
      <c r="M666" s="31">
        <f t="shared" si="73"/>
        <v>0</v>
      </c>
      <c r="N666" s="54">
        <f t="shared" si="77"/>
        <v>0</v>
      </c>
    </row>
    <row r="667" spans="1:14" ht="12.75" hidden="1">
      <c r="A667" s="17" t="s">
        <v>1655</v>
      </c>
      <c r="B667" s="4" t="s">
        <v>793</v>
      </c>
      <c r="C667" s="3"/>
      <c r="D667" s="3"/>
      <c r="E667" s="26">
        <f t="shared" si="75"/>
        <v>0</v>
      </c>
      <c r="F667" s="31">
        <f>IF(OR(E667=0,E$1142=0),0,E667/E$1142)*100</f>
        <v>0</v>
      </c>
      <c r="G667" s="33"/>
      <c r="H667" s="3"/>
      <c r="I667" s="31">
        <f t="shared" si="71"/>
        <v>0</v>
      </c>
      <c r="J667" s="33"/>
      <c r="K667" s="31">
        <f t="shared" si="74"/>
        <v>0</v>
      </c>
      <c r="L667" s="52">
        <f t="shared" si="76"/>
        <v>0</v>
      </c>
      <c r="M667" s="31">
        <f t="shared" si="73"/>
        <v>0</v>
      </c>
      <c r="N667" s="54">
        <f t="shared" si="77"/>
        <v>0</v>
      </c>
    </row>
    <row r="668" spans="1:14" ht="12.75" hidden="1">
      <c r="A668" s="17"/>
      <c r="B668" s="4"/>
      <c r="C668" s="3"/>
      <c r="D668" s="3"/>
      <c r="E668" s="26"/>
      <c r="F668" s="31"/>
      <c r="G668" s="33"/>
      <c r="H668" s="3"/>
      <c r="I668" s="31"/>
      <c r="J668" s="33"/>
      <c r="K668" s="31"/>
      <c r="L668" s="52"/>
      <c r="M668" s="31"/>
      <c r="N668" s="54"/>
    </row>
    <row r="669" spans="1:14" ht="12.75" hidden="1">
      <c r="A669" s="13" t="s">
        <v>794</v>
      </c>
      <c r="B669" s="5" t="s">
        <v>795</v>
      </c>
      <c r="C669" s="51">
        <f>SUM(C670:C677)</f>
        <v>0</v>
      </c>
      <c r="D669" s="51">
        <f>SUM(D670:D677)</f>
        <v>0</v>
      </c>
      <c r="E669" s="25">
        <f t="shared" si="75"/>
        <v>0</v>
      </c>
      <c r="F669" s="30">
        <f aca="true" t="shared" si="78" ref="F669:F677">IF(OR(E669=0,E$1142=0),0,E669/E$1142)*100</f>
        <v>0</v>
      </c>
      <c r="G669" s="48">
        <f>SUM(G670:G677)</f>
        <v>0</v>
      </c>
      <c r="H669" s="51">
        <f>SUM(H670:H677)</f>
        <v>0</v>
      </c>
      <c r="I669" s="30">
        <f t="shared" si="71"/>
        <v>0</v>
      </c>
      <c r="J669" s="48">
        <f>SUM(J670:J677)</f>
        <v>0</v>
      </c>
      <c r="K669" s="30">
        <f t="shared" si="74"/>
        <v>0</v>
      </c>
      <c r="L669" s="32">
        <f t="shared" si="76"/>
        <v>0</v>
      </c>
      <c r="M669" s="30">
        <f t="shared" si="73"/>
        <v>0</v>
      </c>
      <c r="N669" s="27">
        <f t="shared" si="77"/>
        <v>0</v>
      </c>
    </row>
    <row r="670" spans="1:14" ht="12.75" hidden="1">
      <c r="A670" s="17" t="s">
        <v>1656</v>
      </c>
      <c r="B670" s="4" t="s">
        <v>796</v>
      </c>
      <c r="C670" s="3"/>
      <c r="D670" s="3"/>
      <c r="E670" s="26">
        <f t="shared" si="75"/>
        <v>0</v>
      </c>
      <c r="F670" s="31">
        <f t="shared" si="78"/>
        <v>0</v>
      </c>
      <c r="G670" s="33"/>
      <c r="H670" s="3"/>
      <c r="I670" s="31">
        <f t="shared" si="71"/>
        <v>0</v>
      </c>
      <c r="J670" s="33"/>
      <c r="K670" s="31">
        <f t="shared" si="74"/>
        <v>0</v>
      </c>
      <c r="L670" s="52">
        <f t="shared" si="76"/>
        <v>0</v>
      </c>
      <c r="M670" s="31">
        <f t="shared" si="73"/>
        <v>0</v>
      </c>
      <c r="N670" s="54">
        <f t="shared" si="77"/>
        <v>0</v>
      </c>
    </row>
    <row r="671" spans="1:14" ht="12.75" hidden="1">
      <c r="A671" s="17" t="s">
        <v>1657</v>
      </c>
      <c r="B671" s="4" t="s">
        <v>797</v>
      </c>
      <c r="C671" s="3"/>
      <c r="D671" s="3"/>
      <c r="E671" s="26">
        <f t="shared" si="75"/>
        <v>0</v>
      </c>
      <c r="F671" s="31">
        <f t="shared" si="78"/>
        <v>0</v>
      </c>
      <c r="G671" s="33"/>
      <c r="H671" s="3"/>
      <c r="I671" s="31">
        <f t="shared" si="71"/>
        <v>0</v>
      </c>
      <c r="J671" s="33"/>
      <c r="K671" s="31">
        <f t="shared" si="74"/>
        <v>0</v>
      </c>
      <c r="L671" s="52">
        <f t="shared" si="76"/>
        <v>0</v>
      </c>
      <c r="M671" s="31">
        <f t="shared" si="73"/>
        <v>0</v>
      </c>
      <c r="N671" s="54">
        <f t="shared" si="77"/>
        <v>0</v>
      </c>
    </row>
    <row r="672" spans="1:14" ht="12.75" hidden="1">
      <c r="A672" s="17" t="s">
        <v>1663</v>
      </c>
      <c r="B672" s="7" t="s">
        <v>798</v>
      </c>
      <c r="C672" s="3"/>
      <c r="D672" s="3"/>
      <c r="E672" s="26">
        <f t="shared" si="75"/>
        <v>0</v>
      </c>
      <c r="F672" s="31">
        <f t="shared" si="78"/>
        <v>0</v>
      </c>
      <c r="G672" s="33"/>
      <c r="H672" s="3"/>
      <c r="I672" s="31">
        <f t="shared" si="71"/>
        <v>0</v>
      </c>
      <c r="J672" s="33"/>
      <c r="K672" s="31">
        <f t="shared" si="74"/>
        <v>0</v>
      </c>
      <c r="L672" s="52">
        <f t="shared" si="76"/>
        <v>0</v>
      </c>
      <c r="M672" s="31">
        <f t="shared" si="73"/>
        <v>0</v>
      </c>
      <c r="N672" s="54">
        <f t="shared" si="77"/>
        <v>0</v>
      </c>
    </row>
    <row r="673" spans="1:14" ht="12.75" hidden="1">
      <c r="A673" s="17" t="s">
        <v>1658</v>
      </c>
      <c r="B673" s="7" t="s">
        <v>800</v>
      </c>
      <c r="C673" s="3"/>
      <c r="D673" s="3"/>
      <c r="E673" s="26">
        <f t="shared" si="75"/>
        <v>0</v>
      </c>
      <c r="F673" s="31">
        <f t="shared" si="78"/>
        <v>0</v>
      </c>
      <c r="G673" s="33"/>
      <c r="H673" s="3"/>
      <c r="I673" s="31">
        <f aca="true" t="shared" si="79" ref="I673:I788">IF(OR(H673=0,E673=0),0,H673/E673)*100</f>
        <v>0</v>
      </c>
      <c r="J673" s="33"/>
      <c r="K673" s="31">
        <f t="shared" si="74"/>
        <v>0</v>
      </c>
      <c r="L673" s="52">
        <f t="shared" si="76"/>
        <v>0</v>
      </c>
      <c r="M673" s="31">
        <f t="shared" si="73"/>
        <v>0</v>
      </c>
      <c r="N673" s="54">
        <f t="shared" si="77"/>
        <v>0</v>
      </c>
    </row>
    <row r="674" spans="1:14" ht="12.75" hidden="1">
      <c r="A674" s="17" t="s">
        <v>1659</v>
      </c>
      <c r="B674" s="7" t="s">
        <v>801</v>
      </c>
      <c r="C674" s="3"/>
      <c r="D674" s="3"/>
      <c r="E674" s="26">
        <f t="shared" si="75"/>
        <v>0</v>
      </c>
      <c r="F674" s="31">
        <f t="shared" si="78"/>
        <v>0</v>
      </c>
      <c r="G674" s="33"/>
      <c r="H674" s="3"/>
      <c r="I674" s="31">
        <f t="shared" si="79"/>
        <v>0</v>
      </c>
      <c r="J674" s="33"/>
      <c r="K674" s="31">
        <f t="shared" si="74"/>
        <v>0</v>
      </c>
      <c r="L674" s="52">
        <f t="shared" si="76"/>
        <v>0</v>
      </c>
      <c r="M674" s="31">
        <f t="shared" si="73"/>
        <v>0</v>
      </c>
      <c r="N674" s="54">
        <f t="shared" si="77"/>
        <v>0</v>
      </c>
    </row>
    <row r="675" spans="1:14" ht="12.75" hidden="1">
      <c r="A675" s="17" t="s">
        <v>1660</v>
      </c>
      <c r="B675" s="7" t="s">
        <v>802</v>
      </c>
      <c r="C675" s="3"/>
      <c r="D675" s="3"/>
      <c r="E675" s="26">
        <f t="shared" si="75"/>
        <v>0</v>
      </c>
      <c r="F675" s="31">
        <f t="shared" si="78"/>
        <v>0</v>
      </c>
      <c r="G675" s="33"/>
      <c r="H675" s="3"/>
      <c r="I675" s="31">
        <f t="shared" si="79"/>
        <v>0</v>
      </c>
      <c r="J675" s="33"/>
      <c r="K675" s="31">
        <f t="shared" si="74"/>
        <v>0</v>
      </c>
      <c r="L675" s="52">
        <f t="shared" si="76"/>
        <v>0</v>
      </c>
      <c r="M675" s="31">
        <f t="shared" si="73"/>
        <v>0</v>
      </c>
      <c r="N675" s="54">
        <f t="shared" si="77"/>
        <v>0</v>
      </c>
    </row>
    <row r="676" spans="1:14" ht="12.75" hidden="1">
      <c r="A676" s="17" t="s">
        <v>1661</v>
      </c>
      <c r="B676" s="7" t="s">
        <v>803</v>
      </c>
      <c r="C676" s="3"/>
      <c r="D676" s="3"/>
      <c r="E676" s="26">
        <f t="shared" si="75"/>
        <v>0</v>
      </c>
      <c r="F676" s="31">
        <f t="shared" si="78"/>
        <v>0</v>
      </c>
      <c r="G676" s="33"/>
      <c r="H676" s="3"/>
      <c r="I676" s="31">
        <f t="shared" si="79"/>
        <v>0</v>
      </c>
      <c r="J676" s="33"/>
      <c r="K676" s="31">
        <f t="shared" si="74"/>
        <v>0</v>
      </c>
      <c r="L676" s="52">
        <f t="shared" si="76"/>
        <v>0</v>
      </c>
      <c r="M676" s="31">
        <f t="shared" si="73"/>
        <v>0</v>
      </c>
      <c r="N676" s="54">
        <f t="shared" si="77"/>
        <v>0</v>
      </c>
    </row>
    <row r="677" spans="1:14" ht="12.75" hidden="1">
      <c r="A677" s="17" t="s">
        <v>1662</v>
      </c>
      <c r="B677" s="4" t="s">
        <v>804</v>
      </c>
      <c r="C677" s="3"/>
      <c r="D677" s="3"/>
      <c r="E677" s="26">
        <f t="shared" si="75"/>
        <v>0</v>
      </c>
      <c r="F677" s="31">
        <f t="shared" si="78"/>
        <v>0</v>
      </c>
      <c r="G677" s="33"/>
      <c r="H677" s="3"/>
      <c r="I677" s="31">
        <f t="shared" si="79"/>
        <v>0</v>
      </c>
      <c r="J677" s="33"/>
      <c r="K677" s="31">
        <f t="shared" si="74"/>
        <v>0</v>
      </c>
      <c r="L677" s="52">
        <f t="shared" si="76"/>
        <v>0</v>
      </c>
      <c r="M677" s="31">
        <f t="shared" si="73"/>
        <v>0</v>
      </c>
      <c r="N677" s="54">
        <f t="shared" si="77"/>
        <v>0</v>
      </c>
    </row>
    <row r="678" spans="1:14" ht="12.75" hidden="1">
      <c r="A678" s="17"/>
      <c r="B678" s="4"/>
      <c r="C678" s="3"/>
      <c r="D678" s="3"/>
      <c r="E678" s="26"/>
      <c r="F678" s="31"/>
      <c r="G678" s="33"/>
      <c r="H678" s="3"/>
      <c r="I678" s="31"/>
      <c r="J678" s="33"/>
      <c r="K678" s="31"/>
      <c r="L678" s="52"/>
      <c r="M678" s="31"/>
      <c r="N678" s="54"/>
    </row>
    <row r="679" spans="1:14" ht="25.5" hidden="1">
      <c r="A679" s="13" t="s">
        <v>805</v>
      </c>
      <c r="B679" s="5" t="s">
        <v>806</v>
      </c>
      <c r="C679" s="5">
        <f>SUM(C680:C688)</f>
        <v>0</v>
      </c>
      <c r="D679" s="5">
        <f>SUM(D680:D688)</f>
        <v>0</v>
      </c>
      <c r="E679" s="25">
        <f t="shared" si="75"/>
        <v>0</v>
      </c>
      <c r="F679" s="30">
        <f aca="true" t="shared" si="80" ref="F679:F692">IF(OR(E679=0,E$1142=0),0,E679/E$1142)*100</f>
        <v>0</v>
      </c>
      <c r="G679" s="49">
        <f>SUM(G680:G688)</f>
        <v>0</v>
      </c>
      <c r="H679" s="5">
        <f>SUM(H680:H688)</f>
        <v>0</v>
      </c>
      <c r="I679" s="30">
        <f t="shared" si="79"/>
        <v>0</v>
      </c>
      <c r="J679" s="49">
        <f>SUM(J680:J688)</f>
        <v>0</v>
      </c>
      <c r="K679" s="30">
        <f t="shared" si="74"/>
        <v>0</v>
      </c>
      <c r="L679" s="32">
        <f t="shared" si="76"/>
        <v>0</v>
      </c>
      <c r="M679" s="30">
        <f t="shared" si="73"/>
        <v>0</v>
      </c>
      <c r="N679" s="27">
        <f t="shared" si="77"/>
        <v>0</v>
      </c>
    </row>
    <row r="680" spans="1:14" ht="12.75" hidden="1">
      <c r="A680" s="17" t="s">
        <v>1664</v>
      </c>
      <c r="B680" s="7" t="s">
        <v>807</v>
      </c>
      <c r="C680" s="3"/>
      <c r="D680" s="3"/>
      <c r="E680" s="26">
        <f t="shared" si="75"/>
        <v>0</v>
      </c>
      <c r="F680" s="31">
        <f t="shared" si="80"/>
        <v>0</v>
      </c>
      <c r="G680" s="33"/>
      <c r="H680" s="3"/>
      <c r="I680" s="31">
        <f t="shared" si="79"/>
        <v>0</v>
      </c>
      <c r="J680" s="33"/>
      <c r="K680" s="31">
        <f t="shared" si="74"/>
        <v>0</v>
      </c>
      <c r="L680" s="52">
        <f t="shared" si="76"/>
        <v>0</v>
      </c>
      <c r="M680" s="31">
        <f t="shared" si="73"/>
        <v>0</v>
      </c>
      <c r="N680" s="54">
        <f t="shared" si="77"/>
        <v>0</v>
      </c>
    </row>
    <row r="681" spans="1:14" ht="12.75" hidden="1">
      <c r="A681" s="17" t="s">
        <v>1665</v>
      </c>
      <c r="B681" s="4" t="s">
        <v>808</v>
      </c>
      <c r="C681" s="3"/>
      <c r="D681" s="3"/>
      <c r="E681" s="26">
        <f t="shared" si="75"/>
        <v>0</v>
      </c>
      <c r="F681" s="31">
        <f t="shared" si="80"/>
        <v>0</v>
      </c>
      <c r="G681" s="33"/>
      <c r="H681" s="3"/>
      <c r="I681" s="31">
        <f t="shared" si="79"/>
        <v>0</v>
      </c>
      <c r="J681" s="33"/>
      <c r="K681" s="31">
        <f t="shared" si="74"/>
        <v>0</v>
      </c>
      <c r="L681" s="52">
        <f t="shared" si="76"/>
        <v>0</v>
      </c>
      <c r="M681" s="31">
        <f t="shared" si="73"/>
        <v>0</v>
      </c>
      <c r="N681" s="54">
        <f t="shared" si="77"/>
        <v>0</v>
      </c>
    </row>
    <row r="682" spans="1:14" ht="12.75" hidden="1">
      <c r="A682" s="17" t="s">
        <v>1666</v>
      </c>
      <c r="B682" s="4" t="s">
        <v>752</v>
      </c>
      <c r="C682" s="3"/>
      <c r="D682" s="3"/>
      <c r="E682" s="26">
        <f t="shared" si="75"/>
        <v>0</v>
      </c>
      <c r="F682" s="31">
        <f t="shared" si="80"/>
        <v>0</v>
      </c>
      <c r="G682" s="33"/>
      <c r="H682" s="3"/>
      <c r="I682" s="31">
        <f t="shared" si="79"/>
        <v>0</v>
      </c>
      <c r="J682" s="33"/>
      <c r="K682" s="31">
        <f t="shared" si="74"/>
        <v>0</v>
      </c>
      <c r="L682" s="52">
        <f t="shared" si="76"/>
        <v>0</v>
      </c>
      <c r="M682" s="31">
        <f t="shared" si="73"/>
        <v>0</v>
      </c>
      <c r="N682" s="54">
        <f t="shared" si="77"/>
        <v>0</v>
      </c>
    </row>
    <row r="683" spans="1:14" ht="12.75" hidden="1">
      <c r="A683" s="17" t="s">
        <v>1667</v>
      </c>
      <c r="B683" s="4" t="s">
        <v>809</v>
      </c>
      <c r="C683" s="3"/>
      <c r="D683" s="3"/>
      <c r="E683" s="26">
        <f t="shared" si="75"/>
        <v>0</v>
      </c>
      <c r="F683" s="31">
        <f t="shared" si="80"/>
        <v>0</v>
      </c>
      <c r="G683" s="33"/>
      <c r="H683" s="3"/>
      <c r="I683" s="31">
        <f t="shared" si="79"/>
        <v>0</v>
      </c>
      <c r="J683" s="33"/>
      <c r="K683" s="31">
        <f t="shared" si="74"/>
        <v>0</v>
      </c>
      <c r="L683" s="52">
        <f t="shared" si="76"/>
        <v>0</v>
      </c>
      <c r="M683" s="31">
        <f t="shared" si="73"/>
        <v>0</v>
      </c>
      <c r="N683" s="54">
        <f t="shared" si="77"/>
        <v>0</v>
      </c>
    </row>
    <row r="684" spans="1:14" ht="12.75" hidden="1">
      <c r="A684" s="17" t="s">
        <v>1668</v>
      </c>
      <c r="B684" s="7" t="s">
        <v>810</v>
      </c>
      <c r="C684" s="3"/>
      <c r="D684" s="3"/>
      <c r="E684" s="26">
        <f t="shared" si="75"/>
        <v>0</v>
      </c>
      <c r="F684" s="31">
        <f t="shared" si="80"/>
        <v>0</v>
      </c>
      <c r="G684" s="33"/>
      <c r="H684" s="3"/>
      <c r="I684" s="31">
        <f t="shared" si="79"/>
        <v>0</v>
      </c>
      <c r="J684" s="33"/>
      <c r="K684" s="31">
        <f t="shared" si="74"/>
        <v>0</v>
      </c>
      <c r="L684" s="52">
        <f t="shared" si="76"/>
        <v>0</v>
      </c>
      <c r="M684" s="31">
        <f t="shared" si="73"/>
        <v>0</v>
      </c>
      <c r="N684" s="54">
        <f t="shared" si="77"/>
        <v>0</v>
      </c>
    </row>
    <row r="685" spans="1:14" ht="12.75" hidden="1">
      <c r="A685" s="17" t="s">
        <v>1669</v>
      </c>
      <c r="B685" s="7" t="s">
        <v>811</v>
      </c>
      <c r="C685" s="3"/>
      <c r="D685" s="3"/>
      <c r="E685" s="26">
        <f t="shared" si="75"/>
        <v>0</v>
      </c>
      <c r="F685" s="31">
        <f t="shared" si="80"/>
        <v>0</v>
      </c>
      <c r="G685" s="33"/>
      <c r="H685" s="3"/>
      <c r="I685" s="31">
        <f t="shared" si="79"/>
        <v>0</v>
      </c>
      <c r="J685" s="33"/>
      <c r="K685" s="31">
        <f t="shared" si="74"/>
        <v>0</v>
      </c>
      <c r="L685" s="52">
        <f t="shared" si="76"/>
        <v>0</v>
      </c>
      <c r="M685" s="31">
        <f t="shared" si="73"/>
        <v>0</v>
      </c>
      <c r="N685" s="54">
        <f t="shared" si="77"/>
        <v>0</v>
      </c>
    </row>
    <row r="686" spans="1:14" ht="12.75" hidden="1">
      <c r="A686" s="17" t="s">
        <v>1670</v>
      </c>
      <c r="B686" s="4" t="s">
        <v>812</v>
      </c>
      <c r="C686" s="3"/>
      <c r="D686" s="3"/>
      <c r="E686" s="26">
        <f t="shared" si="75"/>
        <v>0</v>
      </c>
      <c r="F686" s="31">
        <f t="shared" si="80"/>
        <v>0</v>
      </c>
      <c r="G686" s="33"/>
      <c r="H686" s="3"/>
      <c r="I686" s="31">
        <f t="shared" si="79"/>
        <v>0</v>
      </c>
      <c r="J686" s="33"/>
      <c r="K686" s="31">
        <f t="shared" si="74"/>
        <v>0</v>
      </c>
      <c r="L686" s="52">
        <f t="shared" si="76"/>
        <v>0</v>
      </c>
      <c r="M686" s="31">
        <f t="shared" si="73"/>
        <v>0</v>
      </c>
      <c r="N686" s="54">
        <f t="shared" si="77"/>
        <v>0</v>
      </c>
    </row>
    <row r="687" spans="1:14" ht="12.75" hidden="1">
      <c r="A687" s="17" t="s">
        <v>1671</v>
      </c>
      <c r="B687" s="4" t="s">
        <v>813</v>
      </c>
      <c r="C687" s="3"/>
      <c r="D687" s="3"/>
      <c r="E687" s="26">
        <f t="shared" si="75"/>
        <v>0</v>
      </c>
      <c r="F687" s="31">
        <f t="shared" si="80"/>
        <v>0</v>
      </c>
      <c r="G687" s="33"/>
      <c r="H687" s="3"/>
      <c r="I687" s="31">
        <f t="shared" si="79"/>
        <v>0</v>
      </c>
      <c r="J687" s="33"/>
      <c r="K687" s="31">
        <f t="shared" si="74"/>
        <v>0</v>
      </c>
      <c r="L687" s="52">
        <f t="shared" si="76"/>
        <v>0</v>
      </c>
      <c r="M687" s="31">
        <f t="shared" si="73"/>
        <v>0</v>
      </c>
      <c r="N687" s="54">
        <f t="shared" si="77"/>
        <v>0</v>
      </c>
    </row>
    <row r="688" spans="1:14" ht="12.75" hidden="1">
      <c r="A688" s="17" t="s">
        <v>1672</v>
      </c>
      <c r="B688" s="4" t="s">
        <v>814</v>
      </c>
      <c r="C688" s="3"/>
      <c r="D688" s="3"/>
      <c r="E688" s="26">
        <f t="shared" si="75"/>
        <v>0</v>
      </c>
      <c r="F688" s="31">
        <f t="shared" si="80"/>
        <v>0</v>
      </c>
      <c r="G688" s="33"/>
      <c r="H688" s="3"/>
      <c r="I688" s="31">
        <f t="shared" si="79"/>
        <v>0</v>
      </c>
      <c r="J688" s="33"/>
      <c r="K688" s="31">
        <f t="shared" si="74"/>
        <v>0</v>
      </c>
      <c r="L688" s="52">
        <f t="shared" si="76"/>
        <v>0</v>
      </c>
      <c r="M688" s="31">
        <f t="shared" si="73"/>
        <v>0</v>
      </c>
      <c r="N688" s="54">
        <f t="shared" si="77"/>
        <v>0</v>
      </c>
    </row>
    <row r="689" spans="1:14" ht="12.75" hidden="1">
      <c r="A689" s="13" t="s">
        <v>815</v>
      </c>
      <c r="B689" s="5" t="s">
        <v>799</v>
      </c>
      <c r="C689" s="5">
        <f>SUM(C690:C706)</f>
        <v>0</v>
      </c>
      <c r="D689" s="5">
        <f>SUM(D690:D706)</f>
        <v>0</v>
      </c>
      <c r="E689" s="25">
        <f t="shared" si="75"/>
        <v>0</v>
      </c>
      <c r="F689" s="30">
        <f t="shared" si="80"/>
        <v>0</v>
      </c>
      <c r="G689" s="49">
        <f>SUM(G690:G706)</f>
        <v>0</v>
      </c>
      <c r="H689" s="5">
        <f>SUM(H690:H706)</f>
        <v>0</v>
      </c>
      <c r="I689" s="30">
        <f t="shared" si="79"/>
        <v>0</v>
      </c>
      <c r="J689" s="49">
        <f>SUM(J690:J706)</f>
        <v>0</v>
      </c>
      <c r="K689" s="30">
        <f t="shared" si="74"/>
        <v>0</v>
      </c>
      <c r="L689" s="32">
        <f t="shared" si="76"/>
        <v>0</v>
      </c>
      <c r="M689" s="30">
        <f t="shared" si="73"/>
        <v>0</v>
      </c>
      <c r="N689" s="27">
        <f t="shared" si="77"/>
        <v>0</v>
      </c>
    </row>
    <row r="690" spans="1:14" ht="12.75" hidden="1">
      <c r="A690" s="17" t="s">
        <v>1673</v>
      </c>
      <c r="B690" s="7" t="s">
        <v>152</v>
      </c>
      <c r="C690" s="3"/>
      <c r="D690" s="3"/>
      <c r="E690" s="26">
        <f t="shared" si="75"/>
        <v>0</v>
      </c>
      <c r="F690" s="31">
        <f t="shared" si="80"/>
        <v>0</v>
      </c>
      <c r="G690" s="33"/>
      <c r="H690" s="3"/>
      <c r="I690" s="31">
        <f t="shared" si="79"/>
        <v>0</v>
      </c>
      <c r="J690" s="33"/>
      <c r="K690" s="31">
        <f t="shared" si="74"/>
        <v>0</v>
      </c>
      <c r="L690" s="52">
        <f t="shared" si="76"/>
        <v>0</v>
      </c>
      <c r="M690" s="31">
        <f t="shared" si="73"/>
        <v>0</v>
      </c>
      <c r="N690" s="54">
        <f t="shared" si="77"/>
        <v>0</v>
      </c>
    </row>
    <row r="691" spans="1:14" ht="12.75" hidden="1">
      <c r="A691" s="17" t="s">
        <v>1674</v>
      </c>
      <c r="B691" s="7" t="s">
        <v>816</v>
      </c>
      <c r="C691" s="3"/>
      <c r="D691" s="3"/>
      <c r="E691" s="26">
        <f t="shared" si="75"/>
        <v>0</v>
      </c>
      <c r="F691" s="31">
        <f t="shared" si="80"/>
        <v>0</v>
      </c>
      <c r="G691" s="33"/>
      <c r="H691" s="3"/>
      <c r="I691" s="31">
        <f t="shared" si="79"/>
        <v>0</v>
      </c>
      <c r="J691" s="33"/>
      <c r="K691" s="31">
        <f t="shared" si="74"/>
        <v>0</v>
      </c>
      <c r="L691" s="52">
        <f t="shared" si="76"/>
        <v>0</v>
      </c>
      <c r="M691" s="31">
        <f t="shared" si="73"/>
        <v>0</v>
      </c>
      <c r="N691" s="54">
        <f t="shared" si="77"/>
        <v>0</v>
      </c>
    </row>
    <row r="692" spans="1:14" ht="12.75" hidden="1">
      <c r="A692" s="17" t="s">
        <v>1675</v>
      </c>
      <c r="B692" s="4" t="s">
        <v>817</v>
      </c>
      <c r="C692" s="3"/>
      <c r="D692" s="3"/>
      <c r="E692" s="26">
        <f t="shared" si="75"/>
        <v>0</v>
      </c>
      <c r="F692" s="31">
        <f t="shared" si="80"/>
        <v>0</v>
      </c>
      <c r="G692" s="33"/>
      <c r="H692" s="3"/>
      <c r="I692" s="31">
        <f t="shared" si="79"/>
        <v>0</v>
      </c>
      <c r="J692" s="33"/>
      <c r="K692" s="31">
        <f t="shared" si="74"/>
        <v>0</v>
      </c>
      <c r="L692" s="52">
        <f t="shared" si="76"/>
        <v>0</v>
      </c>
      <c r="M692" s="31">
        <f t="shared" si="73"/>
        <v>0</v>
      </c>
      <c r="N692" s="54">
        <f t="shared" si="77"/>
        <v>0</v>
      </c>
    </row>
    <row r="693" spans="1:14" ht="12.75" hidden="1">
      <c r="A693" s="17"/>
      <c r="B693" s="4"/>
      <c r="C693" s="3"/>
      <c r="D693" s="3"/>
      <c r="E693" s="26"/>
      <c r="F693" s="31"/>
      <c r="G693" s="33"/>
      <c r="H693" s="3"/>
      <c r="I693" s="31"/>
      <c r="J693" s="33"/>
      <c r="K693" s="31"/>
      <c r="L693" s="52"/>
      <c r="M693" s="31"/>
      <c r="N693" s="54"/>
    </row>
    <row r="694" spans="1:14" ht="12.75" hidden="1">
      <c r="A694" s="17" t="s">
        <v>1676</v>
      </c>
      <c r="B694" s="7" t="s">
        <v>818</v>
      </c>
      <c r="C694" s="3"/>
      <c r="D694" s="3"/>
      <c r="E694" s="26">
        <f t="shared" si="75"/>
        <v>0</v>
      </c>
      <c r="F694" s="31">
        <f>IF(OR(E694=0,E$1142=0),0,E694/E$1142)*100</f>
        <v>0</v>
      </c>
      <c r="G694" s="33"/>
      <c r="H694" s="3"/>
      <c r="I694" s="31">
        <f t="shared" si="79"/>
        <v>0</v>
      </c>
      <c r="J694" s="33"/>
      <c r="K694" s="31">
        <f t="shared" si="74"/>
        <v>0</v>
      </c>
      <c r="L694" s="52">
        <f t="shared" si="76"/>
        <v>0</v>
      </c>
      <c r="M694" s="31">
        <f t="shared" si="73"/>
        <v>0</v>
      </c>
      <c r="N694" s="54">
        <f t="shared" si="77"/>
        <v>0</v>
      </c>
    </row>
    <row r="695" spans="1:14" ht="12.75" hidden="1">
      <c r="A695" s="17" t="s">
        <v>1677</v>
      </c>
      <c r="B695" s="7" t="s">
        <v>819</v>
      </c>
      <c r="C695" s="3"/>
      <c r="D695" s="3"/>
      <c r="E695" s="26">
        <f t="shared" si="75"/>
        <v>0</v>
      </c>
      <c r="F695" s="31">
        <f>IF(OR(E695=0,E$1142=0),0,E695/E$1142)*100</f>
        <v>0</v>
      </c>
      <c r="G695" s="33"/>
      <c r="H695" s="3"/>
      <c r="I695" s="31">
        <f t="shared" si="79"/>
        <v>0</v>
      </c>
      <c r="J695" s="33"/>
      <c r="K695" s="31">
        <f t="shared" si="74"/>
        <v>0</v>
      </c>
      <c r="L695" s="52">
        <f t="shared" si="76"/>
        <v>0</v>
      </c>
      <c r="M695" s="31">
        <f t="shared" si="73"/>
        <v>0</v>
      </c>
      <c r="N695" s="54">
        <f t="shared" si="77"/>
        <v>0</v>
      </c>
    </row>
    <row r="696" spans="1:14" ht="12.75" hidden="1">
      <c r="A696" s="17" t="s">
        <v>1678</v>
      </c>
      <c r="B696" s="7" t="s">
        <v>1276</v>
      </c>
      <c r="C696" s="3"/>
      <c r="D696" s="3"/>
      <c r="E696" s="26">
        <f t="shared" si="75"/>
        <v>0</v>
      </c>
      <c r="F696" s="31">
        <f>IF(OR(E696=0,E$1142=0),0,E696/E$1142)*100</f>
        <v>0</v>
      </c>
      <c r="G696" s="33"/>
      <c r="H696" s="3"/>
      <c r="I696" s="31">
        <f t="shared" si="79"/>
        <v>0</v>
      </c>
      <c r="J696" s="33"/>
      <c r="K696" s="31">
        <f t="shared" si="74"/>
        <v>0</v>
      </c>
      <c r="L696" s="52">
        <f t="shared" si="76"/>
        <v>0</v>
      </c>
      <c r="M696" s="31">
        <f t="shared" si="73"/>
        <v>0</v>
      </c>
      <c r="N696" s="54">
        <f t="shared" si="77"/>
        <v>0</v>
      </c>
    </row>
    <row r="697" spans="1:14" ht="12.75" hidden="1">
      <c r="A697" s="17"/>
      <c r="B697" s="7"/>
      <c r="C697" s="3"/>
      <c r="D697" s="3"/>
      <c r="E697" s="26"/>
      <c r="F697" s="31"/>
      <c r="G697" s="33"/>
      <c r="H697" s="3"/>
      <c r="I697" s="31"/>
      <c r="J697" s="33"/>
      <c r="K697" s="31"/>
      <c r="L697" s="52"/>
      <c r="M697" s="31"/>
      <c r="N697" s="54"/>
    </row>
    <row r="698" spans="1:14" ht="12.75" hidden="1">
      <c r="A698" s="17" t="s">
        <v>1679</v>
      </c>
      <c r="B698" s="7" t="s">
        <v>820</v>
      </c>
      <c r="C698" s="3"/>
      <c r="D698" s="3"/>
      <c r="E698" s="26">
        <f t="shared" si="75"/>
        <v>0</v>
      </c>
      <c r="F698" s="31">
        <f>IF(OR(E698=0,E$1142=0),0,E698/E$1142)*100</f>
        <v>0</v>
      </c>
      <c r="G698" s="33"/>
      <c r="H698" s="3"/>
      <c r="I698" s="31">
        <f t="shared" si="79"/>
        <v>0</v>
      </c>
      <c r="J698" s="33"/>
      <c r="K698" s="31">
        <f t="shared" si="74"/>
        <v>0</v>
      </c>
      <c r="L698" s="52">
        <f t="shared" si="76"/>
        <v>0</v>
      </c>
      <c r="M698" s="31">
        <f t="shared" si="73"/>
        <v>0</v>
      </c>
      <c r="N698" s="54">
        <f t="shared" si="77"/>
        <v>0</v>
      </c>
    </row>
    <row r="699" spans="1:14" ht="12.75" hidden="1">
      <c r="A699" s="17" t="s">
        <v>1680</v>
      </c>
      <c r="B699" s="7" t="s">
        <v>821</v>
      </c>
      <c r="C699" s="3"/>
      <c r="D699" s="3"/>
      <c r="E699" s="26">
        <f t="shared" si="75"/>
        <v>0</v>
      </c>
      <c r="F699" s="31">
        <f>IF(OR(E699=0,E$1142=0),0,E699/E$1142)*100</f>
        <v>0</v>
      </c>
      <c r="G699" s="33"/>
      <c r="H699" s="3"/>
      <c r="I699" s="31">
        <f t="shared" si="79"/>
        <v>0</v>
      </c>
      <c r="J699" s="33"/>
      <c r="K699" s="31">
        <f t="shared" si="74"/>
        <v>0</v>
      </c>
      <c r="L699" s="52">
        <f t="shared" si="76"/>
        <v>0</v>
      </c>
      <c r="M699" s="31">
        <f t="shared" si="73"/>
        <v>0</v>
      </c>
      <c r="N699" s="54">
        <f t="shared" si="77"/>
        <v>0</v>
      </c>
    </row>
    <row r="700" spans="1:14" ht="12.75" hidden="1">
      <c r="A700" s="17" t="s">
        <v>1681</v>
      </c>
      <c r="B700" s="7" t="s">
        <v>822</v>
      </c>
      <c r="C700" s="3"/>
      <c r="D700" s="3"/>
      <c r="E700" s="26">
        <f t="shared" si="75"/>
        <v>0</v>
      </c>
      <c r="F700" s="31">
        <f>IF(OR(E700=0,E$1142=0),0,E700/E$1142)*100</f>
        <v>0</v>
      </c>
      <c r="G700" s="33"/>
      <c r="H700" s="3"/>
      <c r="I700" s="31">
        <f t="shared" si="79"/>
        <v>0</v>
      </c>
      <c r="J700" s="33"/>
      <c r="K700" s="31">
        <f t="shared" si="74"/>
        <v>0</v>
      </c>
      <c r="L700" s="52">
        <f t="shared" si="76"/>
        <v>0</v>
      </c>
      <c r="M700" s="31">
        <f t="shared" si="73"/>
        <v>0</v>
      </c>
      <c r="N700" s="54">
        <f t="shared" si="77"/>
        <v>0</v>
      </c>
    </row>
    <row r="701" spans="1:14" ht="12.75" hidden="1">
      <c r="A701" s="17" t="s">
        <v>1682</v>
      </c>
      <c r="B701" s="7" t="s">
        <v>823</v>
      </c>
      <c r="C701" s="3"/>
      <c r="D701" s="3"/>
      <c r="E701" s="26">
        <f t="shared" si="75"/>
        <v>0</v>
      </c>
      <c r="F701" s="31">
        <f>IF(OR(E701=0,E$1142=0),0,E701/E$1142)*100</f>
        <v>0</v>
      </c>
      <c r="G701" s="33"/>
      <c r="H701" s="3"/>
      <c r="I701" s="31">
        <f t="shared" si="79"/>
        <v>0</v>
      </c>
      <c r="J701" s="33"/>
      <c r="K701" s="31">
        <f t="shared" si="74"/>
        <v>0</v>
      </c>
      <c r="L701" s="52">
        <f t="shared" si="76"/>
        <v>0</v>
      </c>
      <c r="M701" s="31">
        <f t="shared" si="73"/>
        <v>0</v>
      </c>
      <c r="N701" s="54">
        <f t="shared" si="77"/>
        <v>0</v>
      </c>
    </row>
    <row r="702" spans="1:14" ht="12.75" hidden="1">
      <c r="A702" s="17" t="s">
        <v>1683</v>
      </c>
      <c r="B702" s="7" t="s">
        <v>824</v>
      </c>
      <c r="C702" s="3"/>
      <c r="D702" s="3"/>
      <c r="E702" s="26">
        <f t="shared" si="75"/>
        <v>0</v>
      </c>
      <c r="F702" s="31">
        <f>IF(OR(E702=0,E$1142=0),0,E702/E$1142)*100</f>
        <v>0</v>
      </c>
      <c r="G702" s="33"/>
      <c r="H702" s="3"/>
      <c r="I702" s="31">
        <f t="shared" si="79"/>
        <v>0</v>
      </c>
      <c r="J702" s="33"/>
      <c r="K702" s="31">
        <f t="shared" si="74"/>
        <v>0</v>
      </c>
      <c r="L702" s="52">
        <f t="shared" si="76"/>
        <v>0</v>
      </c>
      <c r="M702" s="31">
        <f t="shared" si="73"/>
        <v>0</v>
      </c>
      <c r="N702" s="54">
        <f t="shared" si="77"/>
        <v>0</v>
      </c>
    </row>
    <row r="703" spans="1:14" ht="12.75" hidden="1">
      <c r="A703" s="17"/>
      <c r="B703" s="7"/>
      <c r="C703" s="3"/>
      <c r="D703" s="3"/>
      <c r="E703" s="26"/>
      <c r="F703" s="31"/>
      <c r="G703" s="33"/>
      <c r="H703" s="3"/>
      <c r="I703" s="31"/>
      <c r="J703" s="33"/>
      <c r="K703" s="31"/>
      <c r="L703" s="52"/>
      <c r="M703" s="31"/>
      <c r="N703" s="54"/>
    </row>
    <row r="704" spans="1:14" ht="12.75" hidden="1">
      <c r="A704" s="17" t="s">
        <v>1684</v>
      </c>
      <c r="B704" s="7" t="s">
        <v>825</v>
      </c>
      <c r="C704" s="3"/>
      <c r="D704" s="3"/>
      <c r="E704" s="26">
        <f t="shared" si="75"/>
        <v>0</v>
      </c>
      <c r="F704" s="31">
        <f aca="true" t="shared" si="81" ref="F704:F734">IF(OR(E704=0,E$1142=0),0,E704/E$1142)*100</f>
        <v>0</v>
      </c>
      <c r="G704" s="33"/>
      <c r="H704" s="3"/>
      <c r="I704" s="31">
        <f t="shared" si="79"/>
        <v>0</v>
      </c>
      <c r="J704" s="33"/>
      <c r="K704" s="31">
        <f t="shared" si="74"/>
        <v>0</v>
      </c>
      <c r="L704" s="52">
        <f t="shared" si="76"/>
        <v>0</v>
      </c>
      <c r="M704" s="31">
        <f t="shared" si="73"/>
        <v>0</v>
      </c>
      <c r="N704" s="54">
        <f t="shared" si="77"/>
        <v>0</v>
      </c>
    </row>
    <row r="705" spans="1:14" ht="12.75" hidden="1">
      <c r="A705" s="17" t="s">
        <v>1685</v>
      </c>
      <c r="B705" s="7" t="s">
        <v>826</v>
      </c>
      <c r="C705" s="3"/>
      <c r="D705" s="3"/>
      <c r="E705" s="26">
        <f t="shared" si="75"/>
        <v>0</v>
      </c>
      <c r="F705" s="31">
        <f t="shared" si="81"/>
        <v>0</v>
      </c>
      <c r="G705" s="33"/>
      <c r="H705" s="3"/>
      <c r="I705" s="31">
        <f t="shared" si="79"/>
        <v>0</v>
      </c>
      <c r="J705" s="33"/>
      <c r="K705" s="31">
        <f t="shared" si="74"/>
        <v>0</v>
      </c>
      <c r="L705" s="52">
        <f t="shared" si="76"/>
        <v>0</v>
      </c>
      <c r="M705" s="31">
        <f t="shared" si="73"/>
        <v>0</v>
      </c>
      <c r="N705" s="54">
        <f t="shared" si="77"/>
        <v>0</v>
      </c>
    </row>
    <row r="706" spans="1:14" ht="12.75" hidden="1">
      <c r="A706" s="17" t="s">
        <v>1686</v>
      </c>
      <c r="B706" s="4" t="s">
        <v>827</v>
      </c>
      <c r="C706" s="3"/>
      <c r="D706" s="3"/>
      <c r="E706" s="26">
        <f t="shared" si="75"/>
        <v>0</v>
      </c>
      <c r="F706" s="31">
        <f t="shared" si="81"/>
        <v>0</v>
      </c>
      <c r="G706" s="33"/>
      <c r="H706" s="3"/>
      <c r="I706" s="31">
        <f t="shared" si="79"/>
        <v>0</v>
      </c>
      <c r="J706" s="33"/>
      <c r="K706" s="31">
        <f t="shared" si="74"/>
        <v>0</v>
      </c>
      <c r="L706" s="52">
        <f t="shared" si="76"/>
        <v>0</v>
      </c>
      <c r="M706" s="31">
        <f t="shared" si="73"/>
        <v>0</v>
      </c>
      <c r="N706" s="54">
        <f t="shared" si="77"/>
        <v>0</v>
      </c>
    </row>
    <row r="707" spans="1:14" ht="12.75" hidden="1">
      <c r="A707" s="17"/>
      <c r="B707" s="4"/>
      <c r="C707" s="3"/>
      <c r="D707" s="3"/>
      <c r="E707" s="26"/>
      <c r="F707" s="31"/>
      <c r="G707" s="33"/>
      <c r="H707" s="3"/>
      <c r="I707" s="31"/>
      <c r="J707" s="33"/>
      <c r="K707" s="31"/>
      <c r="L707" s="52"/>
      <c r="M707" s="31"/>
      <c r="N707" s="54"/>
    </row>
    <row r="708" spans="1:14" ht="12.75" hidden="1">
      <c r="A708" s="13" t="s">
        <v>828</v>
      </c>
      <c r="B708" s="5" t="s">
        <v>829</v>
      </c>
      <c r="C708" s="56">
        <f>SUM(C709+C716+C736+C744+C775+C789+C816)</f>
        <v>0</v>
      </c>
      <c r="D708" s="56">
        <f>SUM(D709+D716+D736+D744+D775+D789+D816)</f>
        <v>0</v>
      </c>
      <c r="E708" s="25">
        <f t="shared" si="75"/>
        <v>0</v>
      </c>
      <c r="F708" s="30">
        <f t="shared" si="81"/>
        <v>0</v>
      </c>
      <c r="G708" s="55">
        <f>SUM(G709+G716+G736+G744+G775+G789+G816)</f>
        <v>0</v>
      </c>
      <c r="H708" s="56">
        <f>SUM(H709+H716+H736+H744+H775+H789+H816)</f>
        <v>0</v>
      </c>
      <c r="I708" s="30">
        <f t="shared" si="79"/>
        <v>0</v>
      </c>
      <c r="J708" s="55">
        <f>SUM(J709+J716+J736+J744+J775+J789+J816)</f>
        <v>0</v>
      </c>
      <c r="K708" s="30">
        <f t="shared" si="74"/>
        <v>0</v>
      </c>
      <c r="L708" s="32">
        <f t="shared" si="76"/>
        <v>0</v>
      </c>
      <c r="M708" s="30">
        <f t="shared" si="73"/>
        <v>0</v>
      </c>
      <c r="N708" s="27">
        <f t="shared" si="77"/>
        <v>0</v>
      </c>
    </row>
    <row r="709" spans="1:14" ht="25.5" hidden="1">
      <c r="A709" s="13" t="s">
        <v>828</v>
      </c>
      <c r="B709" s="5" t="s">
        <v>830</v>
      </c>
      <c r="C709" s="59">
        <f>SUM(C710:C715)</f>
        <v>0</v>
      </c>
      <c r="D709" s="59">
        <f>SUM(D710:D715)</f>
        <v>0</v>
      </c>
      <c r="E709" s="25">
        <f t="shared" si="75"/>
        <v>0</v>
      </c>
      <c r="F709" s="30">
        <f t="shared" si="81"/>
        <v>0</v>
      </c>
      <c r="G709" s="58">
        <f>SUM(G710:G715)</f>
        <v>0</v>
      </c>
      <c r="H709" s="59">
        <f>SUM(H710:H715)</f>
        <v>0</v>
      </c>
      <c r="I709" s="30">
        <f t="shared" si="79"/>
        <v>0</v>
      </c>
      <c r="J709" s="58">
        <f>SUM(J710:J715)</f>
        <v>0</v>
      </c>
      <c r="K709" s="30">
        <f t="shared" si="74"/>
        <v>0</v>
      </c>
      <c r="L709" s="32">
        <f t="shared" si="76"/>
        <v>0</v>
      </c>
      <c r="M709" s="30">
        <f t="shared" si="73"/>
        <v>0</v>
      </c>
      <c r="N709" s="27">
        <f t="shared" si="77"/>
        <v>0</v>
      </c>
    </row>
    <row r="710" spans="1:14" ht="12.75" hidden="1">
      <c r="A710" s="17" t="s">
        <v>1687</v>
      </c>
      <c r="B710" s="7" t="s">
        <v>831</v>
      </c>
      <c r="C710" s="3"/>
      <c r="D710" s="3"/>
      <c r="E710" s="26">
        <f t="shared" si="75"/>
        <v>0</v>
      </c>
      <c r="F710" s="31">
        <f t="shared" si="81"/>
        <v>0</v>
      </c>
      <c r="G710" s="33"/>
      <c r="H710" s="3"/>
      <c r="I710" s="31">
        <f t="shared" si="79"/>
        <v>0</v>
      </c>
      <c r="J710" s="33"/>
      <c r="K710" s="31">
        <f t="shared" si="74"/>
        <v>0</v>
      </c>
      <c r="L710" s="52">
        <f t="shared" si="76"/>
        <v>0</v>
      </c>
      <c r="M710" s="31">
        <f t="shared" si="73"/>
        <v>0</v>
      </c>
      <c r="N710" s="54">
        <f t="shared" si="77"/>
        <v>0</v>
      </c>
    </row>
    <row r="711" spans="1:14" ht="12.75" hidden="1">
      <c r="A711" s="17"/>
      <c r="B711" s="7"/>
      <c r="C711" s="3"/>
      <c r="D711" s="3"/>
      <c r="E711" s="26"/>
      <c r="F711" s="31"/>
      <c r="G711" s="33"/>
      <c r="H711" s="3"/>
      <c r="I711" s="31"/>
      <c r="J711" s="33"/>
      <c r="K711" s="31"/>
      <c r="L711" s="52"/>
      <c r="M711" s="31"/>
      <c r="N711" s="54"/>
    </row>
    <row r="712" spans="1:14" ht="12.75" hidden="1">
      <c r="A712" s="17" t="s">
        <v>1688</v>
      </c>
      <c r="B712" s="7" t="s">
        <v>832</v>
      </c>
      <c r="C712" s="3"/>
      <c r="D712" s="3"/>
      <c r="E712" s="26">
        <f t="shared" si="75"/>
        <v>0</v>
      </c>
      <c r="F712" s="31">
        <f t="shared" si="81"/>
        <v>0</v>
      </c>
      <c r="G712" s="33"/>
      <c r="H712" s="3"/>
      <c r="I712" s="31">
        <f t="shared" si="79"/>
        <v>0</v>
      </c>
      <c r="J712" s="33"/>
      <c r="K712" s="31">
        <f t="shared" si="74"/>
        <v>0</v>
      </c>
      <c r="L712" s="52">
        <f t="shared" si="76"/>
        <v>0</v>
      </c>
      <c r="M712" s="31">
        <f t="shared" si="73"/>
        <v>0</v>
      </c>
      <c r="N712" s="54">
        <f t="shared" si="77"/>
        <v>0</v>
      </c>
    </row>
    <row r="713" spans="1:14" ht="12.75" hidden="1">
      <c r="A713" s="17" t="s">
        <v>1189</v>
      </c>
      <c r="B713" s="7" t="s">
        <v>1190</v>
      </c>
      <c r="C713" s="3"/>
      <c r="D713" s="3"/>
      <c r="E713" s="26">
        <f t="shared" si="75"/>
        <v>0</v>
      </c>
      <c r="F713" s="31">
        <f t="shared" si="81"/>
        <v>0</v>
      </c>
      <c r="G713" s="33"/>
      <c r="H713" s="3"/>
      <c r="I713" s="31">
        <f t="shared" si="79"/>
        <v>0</v>
      </c>
      <c r="J713" s="33"/>
      <c r="K713" s="31">
        <f t="shared" si="74"/>
        <v>0</v>
      </c>
      <c r="L713" s="52">
        <f t="shared" si="76"/>
        <v>0</v>
      </c>
      <c r="M713" s="31">
        <f t="shared" si="73"/>
        <v>0</v>
      </c>
      <c r="N713" s="54">
        <f t="shared" si="77"/>
        <v>0</v>
      </c>
    </row>
    <row r="714" spans="1:14" ht="12.75" hidden="1">
      <c r="A714" s="17" t="s">
        <v>1689</v>
      </c>
      <c r="B714" s="4" t="s">
        <v>833</v>
      </c>
      <c r="C714" s="3"/>
      <c r="D714" s="3"/>
      <c r="E714" s="26">
        <f t="shared" si="75"/>
        <v>0</v>
      </c>
      <c r="F714" s="31">
        <f t="shared" si="81"/>
        <v>0</v>
      </c>
      <c r="G714" s="33"/>
      <c r="H714" s="3"/>
      <c r="I714" s="31">
        <f t="shared" si="79"/>
        <v>0</v>
      </c>
      <c r="J714" s="33"/>
      <c r="K714" s="31">
        <f t="shared" si="74"/>
        <v>0</v>
      </c>
      <c r="L714" s="52">
        <f t="shared" si="76"/>
        <v>0</v>
      </c>
      <c r="M714" s="31">
        <f t="shared" si="73"/>
        <v>0</v>
      </c>
      <c r="N714" s="54">
        <f t="shared" si="77"/>
        <v>0</v>
      </c>
    </row>
    <row r="715" spans="1:14" ht="12.75" hidden="1">
      <c r="A715" s="17" t="s">
        <v>1690</v>
      </c>
      <c r="B715" s="4" t="s">
        <v>834</v>
      </c>
      <c r="C715" s="3"/>
      <c r="D715" s="3"/>
      <c r="E715" s="26">
        <f t="shared" si="75"/>
        <v>0</v>
      </c>
      <c r="F715" s="31">
        <f t="shared" si="81"/>
        <v>0</v>
      </c>
      <c r="G715" s="33"/>
      <c r="H715" s="3"/>
      <c r="I715" s="31">
        <f t="shared" si="79"/>
        <v>0</v>
      </c>
      <c r="J715" s="33"/>
      <c r="K715" s="31">
        <f t="shared" si="74"/>
        <v>0</v>
      </c>
      <c r="L715" s="52">
        <f t="shared" si="76"/>
        <v>0</v>
      </c>
      <c r="M715" s="31">
        <f t="shared" si="73"/>
        <v>0</v>
      </c>
      <c r="N715" s="54">
        <f t="shared" si="77"/>
        <v>0</v>
      </c>
    </row>
    <row r="716" spans="1:14" ht="12.75" hidden="1">
      <c r="A716" s="13" t="s">
        <v>835</v>
      </c>
      <c r="B716" s="5" t="s">
        <v>836</v>
      </c>
      <c r="C716" s="5">
        <f>SUM(C718:C734)</f>
        <v>0</v>
      </c>
      <c r="D716" s="5">
        <f>SUM(D718:D734)</f>
        <v>0</v>
      </c>
      <c r="E716" s="25">
        <f t="shared" si="75"/>
        <v>0</v>
      </c>
      <c r="F716" s="30">
        <f t="shared" si="81"/>
        <v>0</v>
      </c>
      <c r="G716" s="49">
        <f>SUM(G718:G734)</f>
        <v>0</v>
      </c>
      <c r="H716" s="5">
        <f>SUM(H718:H734)</f>
        <v>0</v>
      </c>
      <c r="I716" s="30">
        <f t="shared" si="79"/>
        <v>0</v>
      </c>
      <c r="J716" s="49">
        <f>SUM(J718:J734)</f>
        <v>0</v>
      </c>
      <c r="K716" s="30">
        <f t="shared" si="74"/>
        <v>0</v>
      </c>
      <c r="L716" s="32">
        <f t="shared" si="76"/>
        <v>0</v>
      </c>
      <c r="M716" s="30">
        <f t="shared" si="73"/>
        <v>0</v>
      </c>
      <c r="N716" s="27">
        <f t="shared" si="77"/>
        <v>0</v>
      </c>
    </row>
    <row r="717" spans="1:14" ht="25.5" hidden="1">
      <c r="A717" s="17" t="s">
        <v>950</v>
      </c>
      <c r="B717" s="6" t="s">
        <v>878</v>
      </c>
      <c r="C717" s="5">
        <f>SUM(C718:C729)</f>
        <v>0</v>
      </c>
      <c r="D717" s="5">
        <f>SUM(D718:D729)</f>
        <v>0</v>
      </c>
      <c r="E717" s="25">
        <f>SUM(C717:D717)</f>
        <v>0</v>
      </c>
      <c r="F717" s="30">
        <f t="shared" si="81"/>
        <v>0</v>
      </c>
      <c r="G717" s="49">
        <f>SUM(G718:G729)</f>
        <v>0</v>
      </c>
      <c r="H717" s="5">
        <f>SUM(H718:H729)</f>
        <v>0</v>
      </c>
      <c r="I717" s="30">
        <f t="shared" si="79"/>
        <v>0</v>
      </c>
      <c r="J717" s="49">
        <f>SUM(J718:J729)</f>
        <v>0</v>
      </c>
      <c r="K717" s="30">
        <f>IF(OR(J717=0,E717=0),0,J717/E717)*100</f>
        <v>0</v>
      </c>
      <c r="L717" s="32">
        <f>SUM(J717++H717)</f>
        <v>0</v>
      </c>
      <c r="M717" s="30">
        <f>IF(OR(L717=0,E717=0),0,L717/E717)*100</f>
        <v>0</v>
      </c>
      <c r="N717" s="27">
        <f>SUM(E717-L717)</f>
        <v>0</v>
      </c>
    </row>
    <row r="718" spans="1:14" ht="12.75" hidden="1">
      <c r="A718" s="17" t="s">
        <v>951</v>
      </c>
      <c r="B718" s="6" t="s">
        <v>879</v>
      </c>
      <c r="C718" s="5"/>
      <c r="D718" s="5"/>
      <c r="E718" s="26">
        <f aca="true" t="shared" si="82" ref="E718:E729">SUM(C718:D718)</f>
        <v>0</v>
      </c>
      <c r="F718" s="31">
        <f t="shared" si="81"/>
        <v>0</v>
      </c>
      <c r="G718" s="33"/>
      <c r="H718" s="3"/>
      <c r="I718" s="31">
        <f aca="true" t="shared" si="83" ref="I718:I729">IF(OR(H718=0,E718=0),0,H718/E718)*100</f>
        <v>0</v>
      </c>
      <c r="J718" s="33"/>
      <c r="K718" s="31">
        <f aca="true" t="shared" si="84" ref="K718:K729">IF(OR(J718=0,E718=0),0,J718/E718)*100</f>
        <v>0</v>
      </c>
      <c r="L718" s="52">
        <f aca="true" t="shared" si="85" ref="L718:L729">SUM(J718++H718)</f>
        <v>0</v>
      </c>
      <c r="M718" s="31">
        <f aca="true" t="shared" si="86" ref="M718:M729">IF(OR(L718=0,E718=0),0,L718/E718)*100</f>
        <v>0</v>
      </c>
      <c r="N718" s="54">
        <f aca="true" t="shared" si="87" ref="N718:N729">SUM(E718-L718)</f>
        <v>0</v>
      </c>
    </row>
    <row r="719" spans="1:14" ht="12.75" hidden="1">
      <c r="A719" s="17" t="s">
        <v>952</v>
      </c>
      <c r="B719" s="6" t="s">
        <v>1049</v>
      </c>
      <c r="C719" s="5"/>
      <c r="D719" s="5"/>
      <c r="E719" s="26">
        <f t="shared" si="82"/>
        <v>0</v>
      </c>
      <c r="F719" s="31">
        <f t="shared" si="81"/>
        <v>0</v>
      </c>
      <c r="G719" s="33"/>
      <c r="H719" s="3"/>
      <c r="I719" s="31">
        <f t="shared" si="83"/>
        <v>0</v>
      </c>
      <c r="J719" s="33"/>
      <c r="K719" s="31">
        <f t="shared" si="84"/>
        <v>0</v>
      </c>
      <c r="L719" s="52">
        <f t="shared" si="85"/>
        <v>0</v>
      </c>
      <c r="M719" s="31">
        <f t="shared" si="86"/>
        <v>0</v>
      </c>
      <c r="N719" s="54">
        <f t="shared" si="87"/>
        <v>0</v>
      </c>
    </row>
    <row r="720" spans="1:14" ht="12.75" hidden="1">
      <c r="A720" s="17" t="s">
        <v>953</v>
      </c>
      <c r="B720" s="6" t="s">
        <v>1053</v>
      </c>
      <c r="C720" s="5"/>
      <c r="D720" s="5"/>
      <c r="E720" s="26">
        <f t="shared" si="82"/>
        <v>0</v>
      </c>
      <c r="F720" s="31">
        <f t="shared" si="81"/>
        <v>0</v>
      </c>
      <c r="G720" s="33"/>
      <c r="H720" s="3"/>
      <c r="I720" s="31">
        <f t="shared" si="83"/>
        <v>0</v>
      </c>
      <c r="J720" s="33"/>
      <c r="K720" s="31">
        <f t="shared" si="84"/>
        <v>0</v>
      </c>
      <c r="L720" s="52">
        <f t="shared" si="85"/>
        <v>0</v>
      </c>
      <c r="M720" s="31">
        <f t="shared" si="86"/>
        <v>0</v>
      </c>
      <c r="N720" s="54">
        <f t="shared" si="87"/>
        <v>0</v>
      </c>
    </row>
    <row r="721" spans="1:14" ht="12.75" hidden="1">
      <c r="A721" s="17" t="s">
        <v>954</v>
      </c>
      <c r="B721" s="6" t="s">
        <v>1055</v>
      </c>
      <c r="C721" s="5"/>
      <c r="D721" s="5"/>
      <c r="E721" s="26">
        <f t="shared" si="82"/>
        <v>0</v>
      </c>
      <c r="F721" s="31">
        <f t="shared" si="81"/>
        <v>0</v>
      </c>
      <c r="G721" s="33"/>
      <c r="H721" s="3"/>
      <c r="I721" s="31">
        <f t="shared" si="83"/>
        <v>0</v>
      </c>
      <c r="J721" s="33"/>
      <c r="K721" s="31">
        <f t="shared" si="84"/>
        <v>0</v>
      </c>
      <c r="L721" s="52">
        <f t="shared" si="85"/>
        <v>0</v>
      </c>
      <c r="M721" s="31">
        <f t="shared" si="86"/>
        <v>0</v>
      </c>
      <c r="N721" s="54">
        <f t="shared" si="87"/>
        <v>0</v>
      </c>
    </row>
    <row r="722" spans="1:14" ht="12.75" hidden="1">
      <c r="A722" s="17" t="s">
        <v>955</v>
      </c>
      <c r="B722" s="6" t="s">
        <v>1057</v>
      </c>
      <c r="C722" s="5"/>
      <c r="D722" s="5"/>
      <c r="E722" s="26">
        <f t="shared" si="82"/>
        <v>0</v>
      </c>
      <c r="F722" s="31">
        <f t="shared" si="81"/>
        <v>0</v>
      </c>
      <c r="G722" s="33"/>
      <c r="H722" s="3"/>
      <c r="I722" s="31">
        <f t="shared" si="83"/>
        <v>0</v>
      </c>
      <c r="J722" s="33"/>
      <c r="K722" s="31">
        <f t="shared" si="84"/>
        <v>0</v>
      </c>
      <c r="L722" s="52">
        <f t="shared" si="85"/>
        <v>0</v>
      </c>
      <c r="M722" s="31">
        <f t="shared" si="86"/>
        <v>0</v>
      </c>
      <c r="N722" s="54">
        <f t="shared" si="87"/>
        <v>0</v>
      </c>
    </row>
    <row r="723" spans="1:14" ht="12.75" hidden="1">
      <c r="A723" s="17" t="s">
        <v>956</v>
      </c>
      <c r="B723" s="6" t="s">
        <v>1059</v>
      </c>
      <c r="C723" s="5"/>
      <c r="D723" s="5"/>
      <c r="E723" s="26">
        <f t="shared" si="82"/>
        <v>0</v>
      </c>
      <c r="F723" s="31">
        <f t="shared" si="81"/>
        <v>0</v>
      </c>
      <c r="G723" s="33"/>
      <c r="H723" s="3"/>
      <c r="I723" s="31">
        <f t="shared" si="83"/>
        <v>0</v>
      </c>
      <c r="J723" s="33"/>
      <c r="K723" s="31">
        <f t="shared" si="84"/>
        <v>0</v>
      </c>
      <c r="L723" s="52">
        <f t="shared" si="85"/>
        <v>0</v>
      </c>
      <c r="M723" s="31">
        <f t="shared" si="86"/>
        <v>0</v>
      </c>
      <c r="N723" s="54">
        <f t="shared" si="87"/>
        <v>0</v>
      </c>
    </row>
    <row r="724" spans="1:14" ht="12.75" hidden="1">
      <c r="A724" s="17" t="s">
        <v>957</v>
      </c>
      <c r="B724" s="6" t="s">
        <v>1071</v>
      </c>
      <c r="C724" s="5"/>
      <c r="D724" s="5"/>
      <c r="E724" s="26">
        <f t="shared" si="82"/>
        <v>0</v>
      </c>
      <c r="F724" s="31">
        <f t="shared" si="81"/>
        <v>0</v>
      </c>
      <c r="G724" s="33"/>
      <c r="H724" s="3"/>
      <c r="I724" s="31">
        <f t="shared" si="83"/>
        <v>0</v>
      </c>
      <c r="J724" s="33"/>
      <c r="K724" s="31">
        <f t="shared" si="84"/>
        <v>0</v>
      </c>
      <c r="L724" s="52">
        <f t="shared" si="85"/>
        <v>0</v>
      </c>
      <c r="M724" s="31">
        <f t="shared" si="86"/>
        <v>0</v>
      </c>
      <c r="N724" s="54">
        <f t="shared" si="87"/>
        <v>0</v>
      </c>
    </row>
    <row r="725" spans="1:14" ht="12.75" hidden="1">
      <c r="A725" s="17" t="s">
        <v>958</v>
      </c>
      <c r="B725" s="6" t="s">
        <v>1079</v>
      </c>
      <c r="C725" s="5"/>
      <c r="D725" s="5"/>
      <c r="E725" s="26">
        <f t="shared" si="82"/>
        <v>0</v>
      </c>
      <c r="F725" s="31">
        <f t="shared" si="81"/>
        <v>0</v>
      </c>
      <c r="G725" s="33"/>
      <c r="H725" s="3"/>
      <c r="I725" s="31">
        <f t="shared" si="83"/>
        <v>0</v>
      </c>
      <c r="J725" s="33"/>
      <c r="K725" s="31">
        <f t="shared" si="84"/>
        <v>0</v>
      </c>
      <c r="L725" s="52">
        <f t="shared" si="85"/>
        <v>0</v>
      </c>
      <c r="M725" s="31">
        <f t="shared" si="86"/>
        <v>0</v>
      </c>
      <c r="N725" s="54">
        <f t="shared" si="87"/>
        <v>0</v>
      </c>
    </row>
    <row r="726" spans="1:14" ht="12.75" hidden="1">
      <c r="A726" s="17" t="s">
        <v>959</v>
      </c>
      <c r="B726" s="6" t="s">
        <v>1083</v>
      </c>
      <c r="C726" s="5"/>
      <c r="D726" s="5"/>
      <c r="E726" s="26">
        <f t="shared" si="82"/>
        <v>0</v>
      </c>
      <c r="F726" s="31">
        <f t="shared" si="81"/>
        <v>0</v>
      </c>
      <c r="G726" s="33"/>
      <c r="H726" s="3"/>
      <c r="I726" s="31">
        <f t="shared" si="83"/>
        <v>0</v>
      </c>
      <c r="J726" s="33"/>
      <c r="K726" s="31">
        <f t="shared" si="84"/>
        <v>0</v>
      </c>
      <c r="L726" s="52">
        <f t="shared" si="85"/>
        <v>0</v>
      </c>
      <c r="M726" s="31">
        <f t="shared" si="86"/>
        <v>0</v>
      </c>
      <c r="N726" s="54">
        <f t="shared" si="87"/>
        <v>0</v>
      </c>
    </row>
    <row r="727" spans="1:14" ht="12.75" hidden="1">
      <c r="A727" s="17" t="s">
        <v>960</v>
      </c>
      <c r="B727" s="6" t="s">
        <v>1087</v>
      </c>
      <c r="C727" s="5"/>
      <c r="D727" s="5"/>
      <c r="E727" s="26">
        <f t="shared" si="82"/>
        <v>0</v>
      </c>
      <c r="F727" s="31">
        <f t="shared" si="81"/>
        <v>0</v>
      </c>
      <c r="G727" s="33"/>
      <c r="H727" s="3"/>
      <c r="I727" s="31">
        <f t="shared" si="83"/>
        <v>0</v>
      </c>
      <c r="J727" s="33"/>
      <c r="K727" s="31">
        <f t="shared" si="84"/>
        <v>0</v>
      </c>
      <c r="L727" s="52">
        <f t="shared" si="85"/>
        <v>0</v>
      </c>
      <c r="M727" s="31">
        <f t="shared" si="86"/>
        <v>0</v>
      </c>
      <c r="N727" s="54">
        <f t="shared" si="87"/>
        <v>0</v>
      </c>
    </row>
    <row r="728" spans="1:14" ht="12.75" hidden="1">
      <c r="A728" s="17" t="s">
        <v>961</v>
      </c>
      <c r="B728" s="6" t="s">
        <v>880</v>
      </c>
      <c r="C728" s="5"/>
      <c r="D728" s="5"/>
      <c r="E728" s="26">
        <f t="shared" si="82"/>
        <v>0</v>
      </c>
      <c r="F728" s="31">
        <f t="shared" si="81"/>
        <v>0</v>
      </c>
      <c r="G728" s="33"/>
      <c r="H728" s="3"/>
      <c r="I728" s="31">
        <f t="shared" si="83"/>
        <v>0</v>
      </c>
      <c r="J728" s="33"/>
      <c r="K728" s="31">
        <f t="shared" si="84"/>
        <v>0</v>
      </c>
      <c r="L728" s="52">
        <f t="shared" si="85"/>
        <v>0</v>
      </c>
      <c r="M728" s="31">
        <f t="shared" si="86"/>
        <v>0</v>
      </c>
      <c r="N728" s="54">
        <f t="shared" si="87"/>
        <v>0</v>
      </c>
    </row>
    <row r="729" spans="1:14" ht="12.75" hidden="1">
      <c r="A729" s="17" t="s">
        <v>962</v>
      </c>
      <c r="B729" s="6" t="s">
        <v>214</v>
      </c>
      <c r="C729" s="5"/>
      <c r="D729" s="5"/>
      <c r="E729" s="26">
        <f t="shared" si="82"/>
        <v>0</v>
      </c>
      <c r="F729" s="31">
        <f t="shared" si="81"/>
        <v>0</v>
      </c>
      <c r="G729" s="33"/>
      <c r="H729" s="3"/>
      <c r="I729" s="31">
        <f t="shared" si="83"/>
        <v>0</v>
      </c>
      <c r="J729" s="33"/>
      <c r="K729" s="31">
        <f t="shared" si="84"/>
        <v>0</v>
      </c>
      <c r="L729" s="52">
        <f t="shared" si="85"/>
        <v>0</v>
      </c>
      <c r="M729" s="31">
        <f t="shared" si="86"/>
        <v>0</v>
      </c>
      <c r="N729" s="54">
        <f t="shared" si="87"/>
        <v>0</v>
      </c>
    </row>
    <row r="730" spans="1:14" ht="12.75" hidden="1">
      <c r="A730" s="17" t="s">
        <v>1691</v>
      </c>
      <c r="B730" s="4" t="s">
        <v>837</v>
      </c>
      <c r="C730" s="3"/>
      <c r="D730" s="3"/>
      <c r="E730" s="26">
        <f t="shared" si="75"/>
        <v>0</v>
      </c>
      <c r="F730" s="31">
        <f t="shared" si="81"/>
        <v>0</v>
      </c>
      <c r="G730" s="33"/>
      <c r="H730" s="3"/>
      <c r="I730" s="31">
        <f t="shared" si="79"/>
        <v>0</v>
      </c>
      <c r="J730" s="33"/>
      <c r="K730" s="31">
        <f t="shared" si="74"/>
        <v>0</v>
      </c>
      <c r="L730" s="52">
        <f t="shared" si="76"/>
        <v>0</v>
      </c>
      <c r="M730" s="31">
        <f t="shared" si="73"/>
        <v>0</v>
      </c>
      <c r="N730" s="54">
        <f t="shared" si="77"/>
        <v>0</v>
      </c>
    </row>
    <row r="731" spans="1:14" ht="12.75" hidden="1">
      <c r="A731" s="17"/>
      <c r="B731" s="4"/>
      <c r="C731" s="3"/>
      <c r="D731" s="3"/>
      <c r="E731" s="26"/>
      <c r="F731" s="31"/>
      <c r="G731" s="33"/>
      <c r="H731" s="3"/>
      <c r="I731" s="31"/>
      <c r="J731" s="33"/>
      <c r="K731" s="31"/>
      <c r="L731" s="52"/>
      <c r="M731" s="31"/>
      <c r="N731" s="54"/>
    </row>
    <row r="732" spans="1:14" ht="12.75" hidden="1">
      <c r="A732" s="17"/>
      <c r="B732" s="4"/>
      <c r="C732" s="3"/>
      <c r="D732" s="3"/>
      <c r="E732" s="26"/>
      <c r="F732" s="31"/>
      <c r="G732" s="33"/>
      <c r="H732" s="3"/>
      <c r="I732" s="31"/>
      <c r="J732" s="33"/>
      <c r="K732" s="31"/>
      <c r="L732" s="52"/>
      <c r="M732" s="31"/>
      <c r="N732" s="54"/>
    </row>
    <row r="733" spans="1:14" ht="12.75" hidden="1">
      <c r="A733" s="17" t="s">
        <v>1692</v>
      </c>
      <c r="B733" s="4" t="s">
        <v>838</v>
      </c>
      <c r="C733" s="3"/>
      <c r="D733" s="3"/>
      <c r="E733" s="26">
        <f t="shared" si="75"/>
        <v>0</v>
      </c>
      <c r="F733" s="31">
        <f t="shared" si="81"/>
        <v>0</v>
      </c>
      <c r="G733" s="33"/>
      <c r="H733" s="3"/>
      <c r="I733" s="31">
        <f t="shared" si="79"/>
        <v>0</v>
      </c>
      <c r="J733" s="33"/>
      <c r="K733" s="31">
        <f t="shared" si="74"/>
        <v>0</v>
      </c>
      <c r="L733" s="52">
        <f t="shared" si="76"/>
        <v>0</v>
      </c>
      <c r="M733" s="31">
        <f t="shared" si="73"/>
        <v>0</v>
      </c>
      <c r="N733" s="54">
        <f t="shared" si="77"/>
        <v>0</v>
      </c>
    </row>
    <row r="734" spans="1:14" ht="12.75" hidden="1">
      <c r="A734" s="17" t="s">
        <v>1693</v>
      </c>
      <c r="B734" s="4" t="s">
        <v>839</v>
      </c>
      <c r="C734" s="3"/>
      <c r="D734" s="3"/>
      <c r="E734" s="26">
        <f t="shared" si="75"/>
        <v>0</v>
      </c>
      <c r="F734" s="31">
        <f t="shared" si="81"/>
        <v>0</v>
      </c>
      <c r="G734" s="33"/>
      <c r="H734" s="3"/>
      <c r="I734" s="31">
        <f t="shared" si="79"/>
        <v>0</v>
      </c>
      <c r="J734" s="33"/>
      <c r="K734" s="31">
        <f t="shared" si="74"/>
        <v>0</v>
      </c>
      <c r="L734" s="52">
        <f t="shared" si="76"/>
        <v>0</v>
      </c>
      <c r="M734" s="31">
        <f t="shared" si="73"/>
        <v>0</v>
      </c>
      <c r="N734" s="54">
        <f t="shared" si="77"/>
        <v>0</v>
      </c>
    </row>
    <row r="735" spans="1:14" ht="12.75" hidden="1">
      <c r="A735" s="17"/>
      <c r="B735" s="4"/>
      <c r="C735" s="3"/>
      <c r="D735" s="3"/>
      <c r="E735" s="26"/>
      <c r="F735" s="31"/>
      <c r="G735" s="33"/>
      <c r="H735" s="3"/>
      <c r="I735" s="31"/>
      <c r="J735" s="33"/>
      <c r="K735" s="31"/>
      <c r="L735" s="52"/>
      <c r="M735" s="31"/>
      <c r="N735" s="54"/>
    </row>
    <row r="736" spans="1:14" ht="12.75" hidden="1">
      <c r="A736" s="13" t="s">
        <v>840</v>
      </c>
      <c r="B736" s="5" t="s">
        <v>841</v>
      </c>
      <c r="C736" s="56">
        <f>SUM(C738:C743)</f>
        <v>0</v>
      </c>
      <c r="D736" s="56">
        <f>SUM(D738:D743)</f>
        <v>0</v>
      </c>
      <c r="E736" s="25">
        <f t="shared" si="75"/>
        <v>0</v>
      </c>
      <c r="F736" s="30">
        <f>IF(OR(E736=0,E$1142=0),0,E736/E$1142)*100</f>
        <v>0</v>
      </c>
      <c r="G736" s="55">
        <f>SUM(G738:G743)</f>
        <v>0</v>
      </c>
      <c r="H736" s="56">
        <f>SUM(H738:H743)</f>
        <v>0</v>
      </c>
      <c r="I736" s="30">
        <f t="shared" si="79"/>
        <v>0</v>
      </c>
      <c r="J736" s="55">
        <f>SUM(J738:J743)</f>
        <v>0</v>
      </c>
      <c r="K736" s="30">
        <f t="shared" si="74"/>
        <v>0</v>
      </c>
      <c r="L736" s="32">
        <f t="shared" si="76"/>
        <v>0</v>
      </c>
      <c r="M736" s="30">
        <f t="shared" si="73"/>
        <v>0</v>
      </c>
      <c r="N736" s="27">
        <f t="shared" si="77"/>
        <v>0</v>
      </c>
    </row>
    <row r="737" spans="1:14" ht="12.75" hidden="1">
      <c r="A737" s="17" t="s">
        <v>963</v>
      </c>
      <c r="B737" s="4" t="s">
        <v>881</v>
      </c>
      <c r="C737" s="3">
        <f>SUM(C738:C739)</f>
        <v>0</v>
      </c>
      <c r="D737" s="3">
        <f>SUM(D738:D739)</f>
        <v>0</v>
      </c>
      <c r="E737" s="26">
        <f t="shared" si="75"/>
        <v>0</v>
      </c>
      <c r="F737" s="31">
        <f>IF(OR(E737=0,E$1142=0),0,E737/E$1142)*100</f>
        <v>0</v>
      </c>
      <c r="G737" s="33">
        <f>SUM(G738:G739)</f>
        <v>0</v>
      </c>
      <c r="H737" s="3">
        <f>SUM(H738:H739)</f>
        <v>0</v>
      </c>
      <c r="I737" s="31">
        <f t="shared" si="79"/>
        <v>0</v>
      </c>
      <c r="J737" s="33">
        <f>SUM(J738:J739)</f>
        <v>0</v>
      </c>
      <c r="K737" s="31">
        <f t="shared" si="74"/>
        <v>0</v>
      </c>
      <c r="L737" s="52">
        <f t="shared" si="76"/>
        <v>0</v>
      </c>
      <c r="M737" s="31">
        <f t="shared" si="73"/>
        <v>0</v>
      </c>
      <c r="N737" s="54">
        <f t="shared" si="77"/>
        <v>0</v>
      </c>
    </row>
    <row r="738" spans="1:14" ht="12.75" hidden="1">
      <c r="A738" s="17" t="s">
        <v>964</v>
      </c>
      <c r="B738" s="4" t="s">
        <v>882</v>
      </c>
      <c r="C738" s="3"/>
      <c r="D738" s="3"/>
      <c r="E738" s="26">
        <f t="shared" si="75"/>
        <v>0</v>
      </c>
      <c r="F738" s="31">
        <f>IF(OR(E738=0,E$1142=0),0,E738/E$1142)*100</f>
        <v>0</v>
      </c>
      <c r="G738" s="33"/>
      <c r="H738" s="3"/>
      <c r="I738" s="31">
        <f t="shared" si="79"/>
        <v>0</v>
      </c>
      <c r="J738" s="33"/>
      <c r="K738" s="31">
        <f t="shared" si="74"/>
        <v>0</v>
      </c>
      <c r="L738" s="52">
        <f t="shared" si="76"/>
        <v>0</v>
      </c>
      <c r="M738" s="31">
        <f t="shared" si="73"/>
        <v>0</v>
      </c>
      <c r="N738" s="54">
        <f t="shared" si="77"/>
        <v>0</v>
      </c>
    </row>
    <row r="739" spans="1:14" ht="12.75" hidden="1">
      <c r="A739" s="17" t="s">
        <v>965</v>
      </c>
      <c r="B739" s="4" t="s">
        <v>883</v>
      </c>
      <c r="C739" s="3"/>
      <c r="D739" s="3"/>
      <c r="E739" s="26">
        <f t="shared" si="75"/>
        <v>0</v>
      </c>
      <c r="F739" s="31">
        <f>IF(OR(E739=0,E$1142=0),0,E739/E$1142)*100</f>
        <v>0</v>
      </c>
      <c r="G739" s="33"/>
      <c r="H739" s="3"/>
      <c r="I739" s="31">
        <f t="shared" si="79"/>
        <v>0</v>
      </c>
      <c r="J739" s="33"/>
      <c r="K739" s="31">
        <f t="shared" si="74"/>
        <v>0</v>
      </c>
      <c r="L739" s="52">
        <f t="shared" si="76"/>
        <v>0</v>
      </c>
      <c r="M739" s="31">
        <f t="shared" si="73"/>
        <v>0</v>
      </c>
      <c r="N739" s="54">
        <f t="shared" si="77"/>
        <v>0</v>
      </c>
    </row>
    <row r="740" spans="1:14" ht="12.75" hidden="1">
      <c r="A740" s="17"/>
      <c r="B740" s="4"/>
      <c r="C740" s="3"/>
      <c r="D740" s="3"/>
      <c r="E740" s="26"/>
      <c r="F740" s="31"/>
      <c r="G740" s="33"/>
      <c r="H740" s="3"/>
      <c r="I740" s="31"/>
      <c r="J740" s="33"/>
      <c r="K740" s="31"/>
      <c r="L740" s="52"/>
      <c r="M740" s="31"/>
      <c r="N740" s="54"/>
    </row>
    <row r="741" spans="1:14" ht="12.75" hidden="1">
      <c r="A741" s="17" t="s">
        <v>1694</v>
      </c>
      <c r="B741" s="4" t="s">
        <v>842</v>
      </c>
      <c r="C741" s="3"/>
      <c r="D741" s="3"/>
      <c r="E741" s="26">
        <f>SUM(C741:D741)</f>
        <v>0</v>
      </c>
      <c r="F741" s="31">
        <f>IF(OR(E741=0,E$1142=0),0,E741/E$1142)*100</f>
        <v>0</v>
      </c>
      <c r="G741" s="33"/>
      <c r="H741" s="3"/>
      <c r="I741" s="31">
        <f>IF(OR(H741=0,E741=0),0,H741/E741)*100</f>
        <v>0</v>
      </c>
      <c r="J741" s="33"/>
      <c r="K741" s="31">
        <f>IF(OR(J741=0,E741=0),0,J741/E741)*100</f>
        <v>0</v>
      </c>
      <c r="L741" s="52">
        <f>SUM(J741++H741)</f>
        <v>0</v>
      </c>
      <c r="M741" s="31">
        <f>IF(OR(L741=0,E741=0),0,L741/E741)*100</f>
        <v>0</v>
      </c>
      <c r="N741" s="54">
        <f>SUM(E741-L741)</f>
        <v>0</v>
      </c>
    </row>
    <row r="742" spans="1:14" ht="12.75" hidden="1">
      <c r="A742" s="17"/>
      <c r="B742" s="4"/>
      <c r="C742" s="3"/>
      <c r="D742" s="3"/>
      <c r="E742" s="26"/>
      <c r="F742" s="31"/>
      <c r="G742" s="33"/>
      <c r="H742" s="3"/>
      <c r="I742" s="31"/>
      <c r="J742" s="33"/>
      <c r="K742" s="31"/>
      <c r="L742" s="52"/>
      <c r="M742" s="31"/>
      <c r="N742" s="54"/>
    </row>
    <row r="743" spans="1:14" ht="12.75" hidden="1">
      <c r="A743" s="17" t="s">
        <v>1695</v>
      </c>
      <c r="B743" s="7" t="s">
        <v>843</v>
      </c>
      <c r="C743" s="3"/>
      <c r="D743" s="3"/>
      <c r="E743" s="26">
        <f t="shared" si="75"/>
        <v>0</v>
      </c>
      <c r="F743" s="31">
        <f aca="true" t="shared" si="88" ref="F743:F774">IF(OR(E743=0,E$1142=0),0,E743/E$1142)*100</f>
        <v>0</v>
      </c>
      <c r="G743" s="33"/>
      <c r="H743" s="3"/>
      <c r="I743" s="31">
        <f t="shared" si="79"/>
        <v>0</v>
      </c>
      <c r="J743" s="33"/>
      <c r="K743" s="31">
        <f t="shared" si="74"/>
        <v>0</v>
      </c>
      <c r="L743" s="52">
        <f t="shared" si="76"/>
        <v>0</v>
      </c>
      <c r="M743" s="31">
        <f t="shared" si="73"/>
        <v>0</v>
      </c>
      <c r="N743" s="54">
        <f t="shared" si="77"/>
        <v>0</v>
      </c>
    </row>
    <row r="744" spans="1:14" ht="12.75" hidden="1">
      <c r="A744" s="13" t="s">
        <v>844</v>
      </c>
      <c r="B744" s="5" t="s">
        <v>845</v>
      </c>
      <c r="C744" s="51">
        <f>SUM(C746:C774)</f>
        <v>0</v>
      </c>
      <c r="D744" s="51">
        <f>SUM(D746:D774)</f>
        <v>0</v>
      </c>
      <c r="E744" s="25">
        <f t="shared" si="75"/>
        <v>0</v>
      </c>
      <c r="F744" s="30">
        <f t="shared" si="88"/>
        <v>0</v>
      </c>
      <c r="G744" s="48">
        <f>SUM(G746:G774)</f>
        <v>0</v>
      </c>
      <c r="H744" s="51">
        <f>SUM(H746:H774)</f>
        <v>0</v>
      </c>
      <c r="I744" s="30">
        <f t="shared" si="79"/>
        <v>0</v>
      </c>
      <c r="J744" s="48">
        <f>SUM(J746:J774)</f>
        <v>0</v>
      </c>
      <c r="K744" s="30">
        <f t="shared" si="74"/>
        <v>0</v>
      </c>
      <c r="L744" s="32">
        <f t="shared" si="76"/>
        <v>0</v>
      </c>
      <c r="M744" s="30">
        <f t="shared" si="73"/>
        <v>0</v>
      </c>
      <c r="N744" s="27">
        <f t="shared" si="77"/>
        <v>0</v>
      </c>
    </row>
    <row r="745" spans="1:14" ht="12.75" hidden="1">
      <c r="A745" s="17" t="s">
        <v>966</v>
      </c>
      <c r="B745" s="4" t="s">
        <v>884</v>
      </c>
      <c r="C745" s="3">
        <f>SUM(C746:C758)</f>
        <v>0</v>
      </c>
      <c r="D745" s="3">
        <f>SUM(D746:D758)</f>
        <v>0</v>
      </c>
      <c r="E745" s="26">
        <f t="shared" si="75"/>
        <v>0</v>
      </c>
      <c r="F745" s="31">
        <f t="shared" si="88"/>
        <v>0</v>
      </c>
      <c r="G745" s="33">
        <f>SUM(G746:G758)</f>
        <v>0</v>
      </c>
      <c r="H745" s="3">
        <f>SUM(H746:H758)</f>
        <v>0</v>
      </c>
      <c r="I745" s="31">
        <f t="shared" si="79"/>
        <v>0</v>
      </c>
      <c r="J745" s="33">
        <f>SUM(J746:J758)</f>
        <v>0</v>
      </c>
      <c r="K745" s="31">
        <f t="shared" si="74"/>
        <v>0</v>
      </c>
      <c r="L745" s="52">
        <f t="shared" si="76"/>
        <v>0</v>
      </c>
      <c r="M745" s="31">
        <f t="shared" si="73"/>
        <v>0</v>
      </c>
      <c r="N745" s="54">
        <f t="shared" si="77"/>
        <v>0</v>
      </c>
    </row>
    <row r="746" spans="1:14" ht="12.75" hidden="1">
      <c r="A746" s="17" t="s">
        <v>967</v>
      </c>
      <c r="B746" s="4" t="s">
        <v>885</v>
      </c>
      <c r="C746" s="3"/>
      <c r="D746" s="3"/>
      <c r="E746" s="26">
        <f t="shared" si="75"/>
        <v>0</v>
      </c>
      <c r="F746" s="31">
        <f t="shared" si="88"/>
        <v>0</v>
      </c>
      <c r="G746" s="33"/>
      <c r="H746" s="3"/>
      <c r="I746" s="31">
        <f t="shared" si="79"/>
        <v>0</v>
      </c>
      <c r="J746" s="33"/>
      <c r="K746" s="31">
        <f t="shared" si="74"/>
        <v>0</v>
      </c>
      <c r="L746" s="52">
        <f t="shared" si="76"/>
        <v>0</v>
      </c>
      <c r="M746" s="31">
        <f t="shared" si="73"/>
        <v>0</v>
      </c>
      <c r="N746" s="54">
        <f t="shared" si="77"/>
        <v>0</v>
      </c>
    </row>
    <row r="747" spans="1:14" ht="12.75" hidden="1">
      <c r="A747" s="17" t="s">
        <v>968</v>
      </c>
      <c r="B747" s="4" t="s">
        <v>886</v>
      </c>
      <c r="C747" s="3"/>
      <c r="D747" s="3"/>
      <c r="E747" s="26">
        <f t="shared" si="75"/>
        <v>0</v>
      </c>
      <c r="F747" s="31">
        <f t="shared" si="88"/>
        <v>0</v>
      </c>
      <c r="G747" s="33"/>
      <c r="H747" s="3"/>
      <c r="I747" s="31">
        <f t="shared" si="79"/>
        <v>0</v>
      </c>
      <c r="J747" s="33"/>
      <c r="K747" s="31">
        <f t="shared" si="74"/>
        <v>0</v>
      </c>
      <c r="L747" s="52">
        <f t="shared" si="76"/>
        <v>0</v>
      </c>
      <c r="M747" s="31">
        <f t="shared" si="73"/>
        <v>0</v>
      </c>
      <c r="N747" s="54">
        <f t="shared" si="77"/>
        <v>0</v>
      </c>
    </row>
    <row r="748" spans="1:14" ht="12.75" hidden="1">
      <c r="A748" s="17" t="s">
        <v>969</v>
      </c>
      <c r="B748" s="4" t="s">
        <v>872</v>
      </c>
      <c r="C748" s="3"/>
      <c r="D748" s="3"/>
      <c r="E748" s="26">
        <f t="shared" si="75"/>
        <v>0</v>
      </c>
      <c r="F748" s="31">
        <f t="shared" si="88"/>
        <v>0</v>
      </c>
      <c r="G748" s="33"/>
      <c r="H748" s="3"/>
      <c r="I748" s="31">
        <f t="shared" si="79"/>
        <v>0</v>
      </c>
      <c r="J748" s="33"/>
      <c r="K748" s="31">
        <f t="shared" si="74"/>
        <v>0</v>
      </c>
      <c r="L748" s="52">
        <f t="shared" si="76"/>
        <v>0</v>
      </c>
      <c r="M748" s="31">
        <f t="shared" si="73"/>
        <v>0</v>
      </c>
      <c r="N748" s="54">
        <f t="shared" si="77"/>
        <v>0</v>
      </c>
    </row>
    <row r="749" spans="1:14" ht="12.75" hidden="1">
      <c r="A749" s="17" t="s">
        <v>970</v>
      </c>
      <c r="B749" s="4" t="s">
        <v>1023</v>
      </c>
      <c r="C749" s="3"/>
      <c r="D749" s="3"/>
      <c r="E749" s="26">
        <f t="shared" si="75"/>
        <v>0</v>
      </c>
      <c r="F749" s="31">
        <f t="shared" si="88"/>
        <v>0</v>
      </c>
      <c r="G749" s="33"/>
      <c r="H749" s="3"/>
      <c r="I749" s="31">
        <f t="shared" si="79"/>
        <v>0</v>
      </c>
      <c r="J749" s="33"/>
      <c r="K749" s="31">
        <f t="shared" si="74"/>
        <v>0</v>
      </c>
      <c r="L749" s="52">
        <f t="shared" si="76"/>
        <v>0</v>
      </c>
      <c r="M749" s="31">
        <f t="shared" si="73"/>
        <v>0</v>
      </c>
      <c r="N749" s="54">
        <f t="shared" si="77"/>
        <v>0</v>
      </c>
    </row>
    <row r="750" spans="1:14" ht="12.75" hidden="1">
      <c r="A750" s="17" t="s">
        <v>971</v>
      </c>
      <c r="B750" s="4" t="s">
        <v>1031</v>
      </c>
      <c r="C750" s="3"/>
      <c r="D750" s="3"/>
      <c r="E750" s="26">
        <f t="shared" si="75"/>
        <v>0</v>
      </c>
      <c r="F750" s="31">
        <f t="shared" si="88"/>
        <v>0</v>
      </c>
      <c r="G750" s="33"/>
      <c r="H750" s="3"/>
      <c r="I750" s="31">
        <f t="shared" si="79"/>
        <v>0</v>
      </c>
      <c r="J750" s="33"/>
      <c r="K750" s="31">
        <f t="shared" si="74"/>
        <v>0</v>
      </c>
      <c r="L750" s="52">
        <f t="shared" si="76"/>
        <v>0</v>
      </c>
      <c r="M750" s="31">
        <f t="shared" si="73"/>
        <v>0</v>
      </c>
      <c r="N750" s="54">
        <f t="shared" si="77"/>
        <v>0</v>
      </c>
    </row>
    <row r="751" spans="1:14" ht="12.75" hidden="1">
      <c r="A751" s="17" t="s">
        <v>972</v>
      </c>
      <c r="B751" s="4" t="s">
        <v>887</v>
      </c>
      <c r="C751" s="3"/>
      <c r="D751" s="3"/>
      <c r="E751" s="26">
        <f t="shared" si="75"/>
        <v>0</v>
      </c>
      <c r="F751" s="31">
        <f t="shared" si="88"/>
        <v>0</v>
      </c>
      <c r="G751" s="33"/>
      <c r="H751" s="3"/>
      <c r="I751" s="31">
        <f t="shared" si="79"/>
        <v>0</v>
      </c>
      <c r="J751" s="33"/>
      <c r="K751" s="31">
        <f t="shared" si="74"/>
        <v>0</v>
      </c>
      <c r="L751" s="52">
        <f t="shared" si="76"/>
        <v>0</v>
      </c>
      <c r="M751" s="31">
        <f t="shared" si="73"/>
        <v>0</v>
      </c>
      <c r="N751" s="54">
        <f t="shared" si="77"/>
        <v>0</v>
      </c>
    </row>
    <row r="752" spans="1:14" ht="12.75" hidden="1">
      <c r="A752" s="17" t="s">
        <v>973</v>
      </c>
      <c r="B752" s="4" t="s">
        <v>888</v>
      </c>
      <c r="C752" s="3"/>
      <c r="D752" s="3"/>
      <c r="E752" s="26">
        <f t="shared" si="75"/>
        <v>0</v>
      </c>
      <c r="F752" s="31">
        <f t="shared" si="88"/>
        <v>0</v>
      </c>
      <c r="G752" s="33"/>
      <c r="H752" s="3"/>
      <c r="I752" s="31">
        <f t="shared" si="79"/>
        <v>0</v>
      </c>
      <c r="J752" s="33"/>
      <c r="K752" s="31">
        <f t="shared" si="74"/>
        <v>0</v>
      </c>
      <c r="L752" s="52">
        <f t="shared" si="76"/>
        <v>0</v>
      </c>
      <c r="M752" s="31">
        <f t="shared" si="73"/>
        <v>0</v>
      </c>
      <c r="N752" s="54">
        <f t="shared" si="77"/>
        <v>0</v>
      </c>
    </row>
    <row r="753" spans="1:14" ht="12.75" hidden="1">
      <c r="A753" s="17" t="s">
        <v>974</v>
      </c>
      <c r="B753" s="4" t="s">
        <v>1041</v>
      </c>
      <c r="C753" s="3"/>
      <c r="D753" s="3"/>
      <c r="E753" s="26">
        <f t="shared" si="75"/>
        <v>0</v>
      </c>
      <c r="F753" s="31">
        <f t="shared" si="88"/>
        <v>0</v>
      </c>
      <c r="G753" s="33"/>
      <c r="H753" s="3"/>
      <c r="I753" s="31">
        <f t="shared" si="79"/>
        <v>0</v>
      </c>
      <c r="J753" s="33"/>
      <c r="K753" s="31">
        <f t="shared" si="74"/>
        <v>0</v>
      </c>
      <c r="L753" s="52">
        <f t="shared" si="76"/>
        <v>0</v>
      </c>
      <c r="M753" s="31">
        <f t="shared" si="73"/>
        <v>0</v>
      </c>
      <c r="N753" s="54">
        <f t="shared" si="77"/>
        <v>0</v>
      </c>
    </row>
    <row r="754" spans="1:14" ht="12.75" hidden="1">
      <c r="A754" s="17" t="s">
        <v>975</v>
      </c>
      <c r="B754" s="4" t="s">
        <v>889</v>
      </c>
      <c r="C754" s="3"/>
      <c r="D754" s="3"/>
      <c r="E754" s="26">
        <f t="shared" si="75"/>
        <v>0</v>
      </c>
      <c r="F754" s="31">
        <f t="shared" si="88"/>
        <v>0</v>
      </c>
      <c r="G754" s="33"/>
      <c r="H754" s="3"/>
      <c r="I754" s="31">
        <f t="shared" si="79"/>
        <v>0</v>
      </c>
      <c r="J754" s="33"/>
      <c r="K754" s="31">
        <f t="shared" si="74"/>
        <v>0</v>
      </c>
      <c r="L754" s="52">
        <f t="shared" si="76"/>
        <v>0</v>
      </c>
      <c r="M754" s="31">
        <f t="shared" si="73"/>
        <v>0</v>
      </c>
      <c r="N754" s="54">
        <f t="shared" si="77"/>
        <v>0</v>
      </c>
    </row>
    <row r="755" spans="1:14" ht="12.75" hidden="1">
      <c r="A755" s="17" t="s">
        <v>976</v>
      </c>
      <c r="B755" s="4" t="s">
        <v>890</v>
      </c>
      <c r="C755" s="3"/>
      <c r="D755" s="3"/>
      <c r="E755" s="26">
        <f t="shared" si="75"/>
        <v>0</v>
      </c>
      <c r="F755" s="31">
        <f t="shared" si="88"/>
        <v>0</v>
      </c>
      <c r="G755" s="33"/>
      <c r="H755" s="3"/>
      <c r="I755" s="31">
        <f t="shared" si="79"/>
        <v>0</v>
      </c>
      <c r="J755" s="33"/>
      <c r="K755" s="31">
        <f t="shared" si="74"/>
        <v>0</v>
      </c>
      <c r="L755" s="52">
        <f t="shared" si="76"/>
        <v>0</v>
      </c>
      <c r="M755" s="31">
        <f t="shared" si="73"/>
        <v>0</v>
      </c>
      <c r="N755" s="54">
        <f t="shared" si="77"/>
        <v>0</v>
      </c>
    </row>
    <row r="756" spans="1:14" ht="12.75" hidden="1">
      <c r="A756" s="17" t="s">
        <v>977</v>
      </c>
      <c r="B756" s="4" t="s">
        <v>1075</v>
      </c>
      <c r="C756" s="3"/>
      <c r="D756" s="3"/>
      <c r="E756" s="26">
        <f t="shared" si="75"/>
        <v>0</v>
      </c>
      <c r="F756" s="31">
        <f t="shared" si="88"/>
        <v>0</v>
      </c>
      <c r="G756" s="33"/>
      <c r="H756" s="3"/>
      <c r="I756" s="31">
        <f t="shared" si="79"/>
        <v>0</v>
      </c>
      <c r="J756" s="33"/>
      <c r="K756" s="31">
        <f t="shared" si="74"/>
        <v>0</v>
      </c>
      <c r="L756" s="52">
        <f t="shared" si="76"/>
        <v>0</v>
      </c>
      <c r="M756" s="31">
        <f t="shared" si="73"/>
        <v>0</v>
      </c>
      <c r="N756" s="54">
        <f t="shared" si="77"/>
        <v>0</v>
      </c>
    </row>
    <row r="757" spans="1:14" ht="12.75" hidden="1">
      <c r="A757" s="17" t="s">
        <v>978</v>
      </c>
      <c r="B757" s="4" t="s">
        <v>1077</v>
      </c>
      <c r="C757" s="3"/>
      <c r="D757" s="3"/>
      <c r="E757" s="26">
        <f t="shared" si="75"/>
        <v>0</v>
      </c>
      <c r="F757" s="31">
        <f t="shared" si="88"/>
        <v>0</v>
      </c>
      <c r="G757" s="33"/>
      <c r="H757" s="3"/>
      <c r="I757" s="31">
        <f t="shared" si="79"/>
        <v>0</v>
      </c>
      <c r="J757" s="33"/>
      <c r="K757" s="31">
        <f t="shared" si="74"/>
        <v>0</v>
      </c>
      <c r="L757" s="52">
        <f t="shared" si="76"/>
        <v>0</v>
      </c>
      <c r="M757" s="31">
        <f t="shared" si="73"/>
        <v>0</v>
      </c>
      <c r="N757" s="54">
        <f t="shared" si="77"/>
        <v>0</v>
      </c>
    </row>
    <row r="758" spans="1:14" ht="12.75" hidden="1">
      <c r="A758" s="17" t="s">
        <v>979</v>
      </c>
      <c r="B758" s="4" t="s">
        <v>891</v>
      </c>
      <c r="C758" s="3"/>
      <c r="D758" s="3"/>
      <c r="E758" s="26">
        <f t="shared" si="75"/>
        <v>0</v>
      </c>
      <c r="F758" s="31">
        <f t="shared" si="88"/>
        <v>0</v>
      </c>
      <c r="G758" s="33"/>
      <c r="H758" s="3"/>
      <c r="I758" s="31">
        <f t="shared" si="79"/>
        <v>0</v>
      </c>
      <c r="J758" s="33"/>
      <c r="K758" s="31">
        <f t="shared" si="74"/>
        <v>0</v>
      </c>
      <c r="L758" s="52">
        <f t="shared" si="76"/>
        <v>0</v>
      </c>
      <c r="M758" s="31">
        <f t="shared" si="73"/>
        <v>0</v>
      </c>
      <c r="N758" s="54">
        <f t="shared" si="77"/>
        <v>0</v>
      </c>
    </row>
    <row r="759" spans="1:14" ht="12.75" hidden="1">
      <c r="A759" s="17" t="s">
        <v>1696</v>
      </c>
      <c r="B759" s="4" t="s">
        <v>846</v>
      </c>
      <c r="C759" s="3"/>
      <c r="D759" s="3"/>
      <c r="E759" s="26">
        <f>SUM(C759:D759)</f>
        <v>0</v>
      </c>
      <c r="F759" s="31">
        <f t="shared" si="88"/>
        <v>0</v>
      </c>
      <c r="G759" s="33"/>
      <c r="H759" s="3"/>
      <c r="I759" s="31">
        <f>IF(OR(H759=0,E759=0),0,H759/E759)*100</f>
        <v>0</v>
      </c>
      <c r="J759" s="33"/>
      <c r="K759" s="31">
        <f>IF(OR(J759=0,E759=0),0,J759/E759)*100</f>
        <v>0</v>
      </c>
      <c r="L759" s="52">
        <f>SUM(J759++H759)</f>
        <v>0</v>
      </c>
      <c r="M759" s="31">
        <f>IF(OR(L759=0,E759=0),0,L759/E759)*100</f>
        <v>0</v>
      </c>
      <c r="N759" s="54">
        <f>SUM(E759-L759)</f>
        <v>0</v>
      </c>
    </row>
    <row r="760" spans="1:14" ht="12.75" hidden="1">
      <c r="A760" s="17" t="s">
        <v>1159</v>
      </c>
      <c r="B760" s="4" t="s">
        <v>1161</v>
      </c>
      <c r="C760" s="3"/>
      <c r="D760" s="3"/>
      <c r="E760" s="26">
        <f>SUM(C760:D760)</f>
        <v>0</v>
      </c>
      <c r="F760" s="31">
        <f t="shared" si="88"/>
        <v>0</v>
      </c>
      <c r="G760" s="33"/>
      <c r="H760" s="3"/>
      <c r="I760" s="31">
        <f>IF(OR(H760=0,E760=0),0,H760/E760)*100</f>
        <v>0</v>
      </c>
      <c r="J760" s="33"/>
      <c r="K760" s="31">
        <f>IF(OR(J760=0,E760=0),0,J760/E760)*100</f>
        <v>0</v>
      </c>
      <c r="L760" s="52">
        <f>SUM(J760++H760)</f>
        <v>0</v>
      </c>
      <c r="M760" s="31">
        <f>IF(OR(L760=0,E760=0),0,L760/E760)*100</f>
        <v>0</v>
      </c>
      <c r="N760" s="54">
        <f>SUM(E760-L760)</f>
        <v>0</v>
      </c>
    </row>
    <row r="761" spans="1:14" ht="12.75" hidden="1">
      <c r="A761" s="17" t="s">
        <v>1160</v>
      </c>
      <c r="B761" s="4" t="s">
        <v>1162</v>
      </c>
      <c r="C761" s="3"/>
      <c r="D761" s="3"/>
      <c r="E761" s="26">
        <f>SUM(C761:D761)</f>
        <v>0</v>
      </c>
      <c r="F761" s="31">
        <f t="shared" si="88"/>
        <v>0</v>
      </c>
      <c r="G761" s="33"/>
      <c r="H761" s="3"/>
      <c r="I761" s="31">
        <f>IF(OR(H761=0,E761=0),0,H761/E761)*100</f>
        <v>0</v>
      </c>
      <c r="J761" s="33"/>
      <c r="K761" s="31">
        <f>IF(OR(J761=0,E761=0),0,J761/E761)*100</f>
        <v>0</v>
      </c>
      <c r="L761" s="52">
        <f>SUM(J761++H761)</f>
        <v>0</v>
      </c>
      <c r="M761" s="31">
        <f>IF(OR(L761=0,E761=0),0,L761/E761)*100</f>
        <v>0</v>
      </c>
      <c r="N761" s="54">
        <f>SUM(E761-L761)</f>
        <v>0</v>
      </c>
    </row>
    <row r="762" spans="1:14" ht="12.75" hidden="1">
      <c r="A762" s="17" t="s">
        <v>1697</v>
      </c>
      <c r="B762" s="7" t="s">
        <v>847</v>
      </c>
      <c r="C762" s="3"/>
      <c r="D762" s="3"/>
      <c r="E762" s="26">
        <f t="shared" si="75"/>
        <v>0</v>
      </c>
      <c r="F762" s="31">
        <f t="shared" si="88"/>
        <v>0</v>
      </c>
      <c r="G762" s="33"/>
      <c r="H762" s="3"/>
      <c r="I762" s="31">
        <f t="shared" si="79"/>
        <v>0</v>
      </c>
      <c r="J762" s="33"/>
      <c r="K762" s="31">
        <f t="shared" si="74"/>
        <v>0</v>
      </c>
      <c r="L762" s="52">
        <f t="shared" si="76"/>
        <v>0</v>
      </c>
      <c r="M762" s="31">
        <f t="shared" si="73"/>
        <v>0</v>
      </c>
      <c r="N762" s="54">
        <f t="shared" si="77"/>
        <v>0</v>
      </c>
    </row>
    <row r="763" spans="1:14" ht="12.75" hidden="1">
      <c r="A763" s="17" t="s">
        <v>1163</v>
      </c>
      <c r="B763" s="7" t="s">
        <v>1164</v>
      </c>
      <c r="C763" s="3"/>
      <c r="D763" s="3"/>
      <c r="E763" s="26">
        <f t="shared" si="75"/>
        <v>0</v>
      </c>
      <c r="F763" s="31">
        <f t="shared" si="88"/>
        <v>0</v>
      </c>
      <c r="G763" s="33"/>
      <c r="H763" s="3"/>
      <c r="I763" s="31">
        <f t="shared" si="79"/>
        <v>0</v>
      </c>
      <c r="J763" s="33"/>
      <c r="K763" s="31">
        <f t="shared" si="74"/>
        <v>0</v>
      </c>
      <c r="L763" s="52">
        <f t="shared" si="76"/>
        <v>0</v>
      </c>
      <c r="M763" s="31">
        <f t="shared" si="73"/>
        <v>0</v>
      </c>
      <c r="N763" s="54">
        <f t="shared" si="77"/>
        <v>0</v>
      </c>
    </row>
    <row r="764" spans="1:14" ht="12.75" hidden="1">
      <c r="A764" s="17" t="s">
        <v>1698</v>
      </c>
      <c r="B764" s="7" t="s">
        <v>848</v>
      </c>
      <c r="C764" s="3"/>
      <c r="D764" s="3"/>
      <c r="E764" s="26">
        <f t="shared" si="75"/>
        <v>0</v>
      </c>
      <c r="F764" s="31">
        <f t="shared" si="88"/>
        <v>0</v>
      </c>
      <c r="G764" s="33"/>
      <c r="H764" s="3"/>
      <c r="I764" s="31">
        <f t="shared" si="79"/>
        <v>0</v>
      </c>
      <c r="J764" s="33"/>
      <c r="K764" s="31">
        <f t="shared" si="74"/>
        <v>0</v>
      </c>
      <c r="L764" s="52">
        <f t="shared" si="76"/>
        <v>0</v>
      </c>
      <c r="M764" s="31">
        <f t="shared" si="73"/>
        <v>0</v>
      </c>
      <c r="N764" s="54">
        <f t="shared" si="77"/>
        <v>0</v>
      </c>
    </row>
    <row r="765" spans="1:14" ht="12.75" hidden="1">
      <c r="A765" s="17" t="s">
        <v>1191</v>
      </c>
      <c r="B765" s="7" t="s">
        <v>1196</v>
      </c>
      <c r="C765" s="3"/>
      <c r="D765" s="3"/>
      <c r="E765" s="26">
        <f t="shared" si="75"/>
        <v>0</v>
      </c>
      <c r="F765" s="31">
        <f t="shared" si="88"/>
        <v>0</v>
      </c>
      <c r="G765" s="33"/>
      <c r="H765" s="3"/>
      <c r="I765" s="31">
        <f t="shared" si="79"/>
        <v>0</v>
      </c>
      <c r="J765" s="33"/>
      <c r="K765" s="31">
        <f t="shared" si="74"/>
        <v>0</v>
      </c>
      <c r="L765" s="52">
        <f t="shared" si="76"/>
        <v>0</v>
      </c>
      <c r="M765" s="31">
        <f>IF(OR(L765=0,E765=0),0,L765/E765)*100</f>
        <v>0</v>
      </c>
      <c r="N765" s="54">
        <f t="shared" si="77"/>
        <v>0</v>
      </c>
    </row>
    <row r="766" spans="1:14" ht="12.75" hidden="1">
      <c r="A766" s="17" t="s">
        <v>1192</v>
      </c>
      <c r="B766" s="7" t="s">
        <v>1197</v>
      </c>
      <c r="C766" s="3"/>
      <c r="D766" s="3"/>
      <c r="E766" s="26">
        <f t="shared" si="75"/>
        <v>0</v>
      </c>
      <c r="F766" s="31">
        <f t="shared" si="88"/>
        <v>0</v>
      </c>
      <c r="G766" s="33"/>
      <c r="H766" s="3"/>
      <c r="I766" s="31">
        <f t="shared" si="79"/>
        <v>0</v>
      </c>
      <c r="J766" s="33"/>
      <c r="K766" s="31">
        <f t="shared" si="74"/>
        <v>0</v>
      </c>
      <c r="L766" s="52">
        <f t="shared" si="76"/>
        <v>0</v>
      </c>
      <c r="M766" s="31">
        <f>IF(OR(L766=0,E766=0),0,L766/E766)*100</f>
        <v>0</v>
      </c>
      <c r="N766" s="54">
        <f t="shared" si="77"/>
        <v>0</v>
      </c>
    </row>
    <row r="767" spans="1:14" ht="12.75" hidden="1">
      <c r="A767" s="17" t="s">
        <v>1193</v>
      </c>
      <c r="B767" s="7" t="s">
        <v>1198</v>
      </c>
      <c r="C767" s="3"/>
      <c r="D767" s="3"/>
      <c r="E767" s="26">
        <f t="shared" si="75"/>
        <v>0</v>
      </c>
      <c r="F767" s="31">
        <f t="shared" si="88"/>
        <v>0</v>
      </c>
      <c r="G767" s="33"/>
      <c r="H767" s="3"/>
      <c r="I767" s="31">
        <f t="shared" si="79"/>
        <v>0</v>
      </c>
      <c r="J767" s="33"/>
      <c r="K767" s="31">
        <f t="shared" si="74"/>
        <v>0</v>
      </c>
      <c r="L767" s="52">
        <f t="shared" si="76"/>
        <v>0</v>
      </c>
      <c r="M767" s="31">
        <f>IF(OR(L767=0,E767=0),0,L767/E767)*100</f>
        <v>0</v>
      </c>
      <c r="N767" s="54">
        <f t="shared" si="77"/>
        <v>0</v>
      </c>
    </row>
    <row r="768" spans="1:14" ht="12.75" hidden="1">
      <c r="A768" s="17" t="s">
        <v>1194</v>
      </c>
      <c r="B768" s="7" t="s">
        <v>1199</v>
      </c>
      <c r="C768" s="3"/>
      <c r="D768" s="3"/>
      <c r="E768" s="26">
        <f t="shared" si="75"/>
        <v>0</v>
      </c>
      <c r="F768" s="31">
        <f t="shared" si="88"/>
        <v>0</v>
      </c>
      <c r="G768" s="33"/>
      <c r="H768" s="3"/>
      <c r="I768" s="31">
        <f t="shared" si="79"/>
        <v>0</v>
      </c>
      <c r="J768" s="33"/>
      <c r="K768" s="31">
        <f t="shared" si="74"/>
        <v>0</v>
      </c>
      <c r="L768" s="52">
        <f t="shared" si="76"/>
        <v>0</v>
      </c>
      <c r="M768" s="31">
        <f>IF(OR(L768=0,E768=0),0,L768/E768)*100</f>
        <v>0</v>
      </c>
      <c r="N768" s="54">
        <f t="shared" si="77"/>
        <v>0</v>
      </c>
    </row>
    <row r="769" spans="1:14" ht="12.75" hidden="1">
      <c r="A769" s="17" t="s">
        <v>1195</v>
      </c>
      <c r="B769" s="7" t="s">
        <v>1200</v>
      </c>
      <c r="C769" s="3"/>
      <c r="D769" s="3"/>
      <c r="E769" s="26">
        <f t="shared" si="75"/>
        <v>0</v>
      </c>
      <c r="F769" s="31">
        <f t="shared" si="88"/>
        <v>0</v>
      </c>
      <c r="G769" s="33"/>
      <c r="H769" s="3"/>
      <c r="I769" s="31">
        <f t="shared" si="79"/>
        <v>0</v>
      </c>
      <c r="J769" s="33"/>
      <c r="K769" s="31">
        <f t="shared" si="74"/>
        <v>0</v>
      </c>
      <c r="L769" s="52">
        <f t="shared" si="76"/>
        <v>0</v>
      </c>
      <c r="M769" s="31">
        <f>IF(OR(L769=0,E769=0),0,L769/E769)*100</f>
        <v>0</v>
      </c>
      <c r="N769" s="54">
        <f t="shared" si="77"/>
        <v>0</v>
      </c>
    </row>
    <row r="770" spans="1:14" ht="12.75" hidden="1">
      <c r="A770" s="17" t="s">
        <v>1699</v>
      </c>
      <c r="B770" s="4" t="s">
        <v>849</v>
      </c>
      <c r="C770" s="3"/>
      <c r="D770" s="3"/>
      <c r="E770" s="26">
        <f t="shared" si="75"/>
        <v>0</v>
      </c>
      <c r="F770" s="31">
        <f t="shared" si="88"/>
        <v>0</v>
      </c>
      <c r="G770" s="33"/>
      <c r="H770" s="3"/>
      <c r="I770" s="31">
        <f t="shared" si="79"/>
        <v>0</v>
      </c>
      <c r="J770" s="33"/>
      <c r="K770" s="31">
        <f t="shared" si="74"/>
        <v>0</v>
      </c>
      <c r="L770" s="52">
        <f t="shared" si="76"/>
        <v>0</v>
      </c>
      <c r="M770" s="31">
        <f aca="true" t="shared" si="89" ref="M770:M864">IF(OR(L770=0,E770=0),0,L770/E770)*100</f>
        <v>0</v>
      </c>
      <c r="N770" s="54">
        <f t="shared" si="77"/>
        <v>0</v>
      </c>
    </row>
    <row r="771" spans="1:14" ht="12.75" hidden="1">
      <c r="A771" s="17" t="s">
        <v>1700</v>
      </c>
      <c r="B771" s="4" t="s">
        <v>1809</v>
      </c>
      <c r="C771" s="3"/>
      <c r="D771" s="3"/>
      <c r="E771" s="26">
        <f t="shared" si="75"/>
        <v>0</v>
      </c>
      <c r="F771" s="31">
        <f t="shared" si="88"/>
        <v>0</v>
      </c>
      <c r="G771" s="33"/>
      <c r="H771" s="3"/>
      <c r="I771" s="31">
        <f t="shared" si="79"/>
        <v>0</v>
      </c>
      <c r="J771" s="33"/>
      <c r="K771" s="31">
        <f aca="true" t="shared" si="90" ref="K771:K865">IF(OR(J771=0,E771=0),0,J771/E771)*100</f>
        <v>0</v>
      </c>
      <c r="L771" s="52">
        <f t="shared" si="76"/>
        <v>0</v>
      </c>
      <c r="M771" s="31">
        <f t="shared" si="89"/>
        <v>0</v>
      </c>
      <c r="N771" s="54">
        <f t="shared" si="77"/>
        <v>0</v>
      </c>
    </row>
    <row r="772" spans="1:14" ht="12.75" hidden="1">
      <c r="A772" s="17" t="s">
        <v>1701</v>
      </c>
      <c r="B772" s="4" t="s">
        <v>1810</v>
      </c>
      <c r="C772" s="3"/>
      <c r="D772" s="3"/>
      <c r="E772" s="26">
        <f t="shared" si="75"/>
        <v>0</v>
      </c>
      <c r="F772" s="31">
        <f t="shared" si="88"/>
        <v>0</v>
      </c>
      <c r="G772" s="33"/>
      <c r="H772" s="3"/>
      <c r="I772" s="31">
        <f t="shared" si="79"/>
        <v>0</v>
      </c>
      <c r="J772" s="33"/>
      <c r="K772" s="31">
        <f t="shared" si="90"/>
        <v>0</v>
      </c>
      <c r="L772" s="52">
        <f t="shared" si="76"/>
        <v>0</v>
      </c>
      <c r="M772" s="31">
        <f t="shared" si="89"/>
        <v>0</v>
      </c>
      <c r="N772" s="54">
        <f t="shared" si="77"/>
        <v>0</v>
      </c>
    </row>
    <row r="773" spans="1:14" ht="12.75" hidden="1">
      <c r="A773" s="17" t="s">
        <v>1702</v>
      </c>
      <c r="B773" s="4" t="s">
        <v>1811</v>
      </c>
      <c r="C773" s="3"/>
      <c r="D773" s="3"/>
      <c r="E773" s="26">
        <f aca="true" t="shared" si="91" ref="E773:E867">SUM(C773:D773)</f>
        <v>0</v>
      </c>
      <c r="F773" s="31">
        <f t="shared" si="88"/>
        <v>0</v>
      </c>
      <c r="G773" s="33"/>
      <c r="H773" s="3"/>
      <c r="I773" s="31">
        <f t="shared" si="79"/>
        <v>0</v>
      </c>
      <c r="J773" s="33"/>
      <c r="K773" s="31">
        <f t="shared" si="90"/>
        <v>0</v>
      </c>
      <c r="L773" s="52">
        <f aca="true" t="shared" si="92" ref="L773:L867">SUM(J773++H773)</f>
        <v>0</v>
      </c>
      <c r="M773" s="31">
        <f t="shared" si="89"/>
        <v>0</v>
      </c>
      <c r="N773" s="54">
        <f aca="true" t="shared" si="93" ref="N773:N867">SUM(E773-L773)</f>
        <v>0</v>
      </c>
    </row>
    <row r="774" spans="1:14" ht="12.75" hidden="1">
      <c r="A774" s="17" t="s">
        <v>1703</v>
      </c>
      <c r="B774" s="4" t="s">
        <v>1812</v>
      </c>
      <c r="C774" s="3"/>
      <c r="D774" s="3"/>
      <c r="E774" s="26">
        <f t="shared" si="91"/>
        <v>0</v>
      </c>
      <c r="F774" s="31">
        <f t="shared" si="88"/>
        <v>0</v>
      </c>
      <c r="G774" s="33"/>
      <c r="H774" s="3"/>
      <c r="I774" s="31">
        <f t="shared" si="79"/>
        <v>0</v>
      </c>
      <c r="J774" s="33"/>
      <c r="K774" s="31">
        <f t="shared" si="90"/>
        <v>0</v>
      </c>
      <c r="L774" s="52">
        <f t="shared" si="92"/>
        <v>0</v>
      </c>
      <c r="M774" s="31">
        <f t="shared" si="89"/>
        <v>0</v>
      </c>
      <c r="N774" s="54">
        <f t="shared" si="93"/>
        <v>0</v>
      </c>
    </row>
    <row r="775" spans="1:14" ht="12.75" hidden="1">
      <c r="A775" s="13" t="s">
        <v>1813</v>
      </c>
      <c r="B775" s="5" t="s">
        <v>1814</v>
      </c>
      <c r="C775" s="5">
        <f>SUM(C776:C788)</f>
        <v>0</v>
      </c>
      <c r="D775" s="5">
        <f>SUM(D776:D788)</f>
        <v>0</v>
      </c>
      <c r="E775" s="25">
        <f t="shared" si="91"/>
        <v>0</v>
      </c>
      <c r="F775" s="30">
        <f aca="true" t="shared" si="94" ref="F775:F806">IF(OR(E775=0,E$1142=0),0,E775/E$1142)*100</f>
        <v>0</v>
      </c>
      <c r="G775" s="49">
        <f>SUM(G776:G788)</f>
        <v>0</v>
      </c>
      <c r="H775" s="5">
        <f>SUM(H776:H788)</f>
        <v>0</v>
      </c>
      <c r="I775" s="30">
        <f t="shared" si="79"/>
        <v>0</v>
      </c>
      <c r="J775" s="49">
        <f>SUM(J776:J788)</f>
        <v>0</v>
      </c>
      <c r="K775" s="30">
        <f t="shared" si="90"/>
        <v>0</v>
      </c>
      <c r="L775" s="32">
        <f t="shared" si="92"/>
        <v>0</v>
      </c>
      <c r="M775" s="30">
        <f t="shared" si="89"/>
        <v>0</v>
      </c>
      <c r="N775" s="27">
        <f t="shared" si="93"/>
        <v>0</v>
      </c>
    </row>
    <row r="776" spans="1:14" ht="12.75" hidden="1">
      <c r="A776" s="17" t="s">
        <v>1350</v>
      </c>
      <c r="B776" s="7" t="s">
        <v>1815</v>
      </c>
      <c r="C776" s="3"/>
      <c r="D776" s="3"/>
      <c r="E776" s="26">
        <f t="shared" si="91"/>
        <v>0</v>
      </c>
      <c r="F776" s="31">
        <f t="shared" si="94"/>
        <v>0</v>
      </c>
      <c r="G776" s="33"/>
      <c r="H776" s="3"/>
      <c r="I776" s="31">
        <f t="shared" si="79"/>
        <v>0</v>
      </c>
      <c r="J776" s="33"/>
      <c r="K776" s="31">
        <f t="shared" si="90"/>
        <v>0</v>
      </c>
      <c r="L776" s="52">
        <f t="shared" si="92"/>
        <v>0</v>
      </c>
      <c r="M776" s="31">
        <f t="shared" si="89"/>
        <v>0</v>
      </c>
      <c r="N776" s="54">
        <f t="shared" si="93"/>
        <v>0</v>
      </c>
    </row>
    <row r="777" spans="1:14" ht="12.75" hidden="1">
      <c r="A777" s="17" t="s">
        <v>1351</v>
      </c>
      <c r="B777" s="7" t="s">
        <v>1208</v>
      </c>
      <c r="C777" s="3"/>
      <c r="D777" s="3"/>
      <c r="E777" s="26">
        <f t="shared" si="91"/>
        <v>0</v>
      </c>
      <c r="F777" s="31">
        <f t="shared" si="94"/>
        <v>0</v>
      </c>
      <c r="G777" s="33"/>
      <c r="H777" s="3"/>
      <c r="I777" s="31">
        <f t="shared" si="79"/>
        <v>0</v>
      </c>
      <c r="J777" s="33"/>
      <c r="K777" s="31">
        <f t="shared" si="90"/>
        <v>0</v>
      </c>
      <c r="L777" s="52">
        <f t="shared" si="92"/>
        <v>0</v>
      </c>
      <c r="M777" s="31">
        <f t="shared" si="89"/>
        <v>0</v>
      </c>
      <c r="N777" s="54">
        <f t="shared" si="93"/>
        <v>0</v>
      </c>
    </row>
    <row r="778" spans="1:14" ht="12.75" hidden="1">
      <c r="A778" s="17" t="s">
        <v>1352</v>
      </c>
      <c r="B778" s="4" t="s">
        <v>1209</v>
      </c>
      <c r="C778" s="3"/>
      <c r="D778" s="3"/>
      <c r="E778" s="26">
        <f t="shared" si="91"/>
        <v>0</v>
      </c>
      <c r="F778" s="31">
        <f t="shared" si="94"/>
        <v>0</v>
      </c>
      <c r="G778" s="33"/>
      <c r="H778" s="3"/>
      <c r="I778" s="31">
        <f t="shared" si="79"/>
        <v>0</v>
      </c>
      <c r="J778" s="33"/>
      <c r="K778" s="31">
        <f t="shared" si="90"/>
        <v>0</v>
      </c>
      <c r="L778" s="52">
        <f t="shared" si="92"/>
        <v>0</v>
      </c>
      <c r="M778" s="31">
        <f t="shared" si="89"/>
        <v>0</v>
      </c>
      <c r="N778" s="54">
        <f t="shared" si="93"/>
        <v>0</v>
      </c>
    </row>
    <row r="779" spans="1:14" ht="12.75" hidden="1">
      <c r="A779" s="17" t="s">
        <v>1353</v>
      </c>
      <c r="B779" s="7" t="s">
        <v>1210</v>
      </c>
      <c r="C779" s="3"/>
      <c r="D779" s="3"/>
      <c r="E779" s="26">
        <f t="shared" si="91"/>
        <v>0</v>
      </c>
      <c r="F779" s="31">
        <f t="shared" si="94"/>
        <v>0</v>
      </c>
      <c r="G779" s="33"/>
      <c r="H779" s="3"/>
      <c r="I779" s="31">
        <f t="shared" si="79"/>
        <v>0</v>
      </c>
      <c r="J779" s="33"/>
      <c r="K779" s="31">
        <f t="shared" si="90"/>
        <v>0</v>
      </c>
      <c r="L779" s="52">
        <f t="shared" si="92"/>
        <v>0</v>
      </c>
      <c r="M779" s="31">
        <f t="shared" si="89"/>
        <v>0</v>
      </c>
      <c r="N779" s="54">
        <f t="shared" si="93"/>
        <v>0</v>
      </c>
    </row>
    <row r="780" spans="1:14" ht="12.75" hidden="1">
      <c r="A780" s="17" t="s">
        <v>1354</v>
      </c>
      <c r="B780" s="7" t="s">
        <v>1211</v>
      </c>
      <c r="C780" s="3"/>
      <c r="D780" s="3"/>
      <c r="E780" s="26">
        <f t="shared" si="91"/>
        <v>0</v>
      </c>
      <c r="F780" s="31">
        <f t="shared" si="94"/>
        <v>0</v>
      </c>
      <c r="G780" s="33"/>
      <c r="H780" s="3"/>
      <c r="I780" s="31">
        <f t="shared" si="79"/>
        <v>0</v>
      </c>
      <c r="J780" s="33"/>
      <c r="K780" s="31">
        <f t="shared" si="90"/>
        <v>0</v>
      </c>
      <c r="L780" s="52">
        <f t="shared" si="92"/>
        <v>0</v>
      </c>
      <c r="M780" s="31">
        <f t="shared" si="89"/>
        <v>0</v>
      </c>
      <c r="N780" s="54">
        <f t="shared" si="93"/>
        <v>0</v>
      </c>
    </row>
    <row r="781" spans="1:14" ht="12.75" hidden="1">
      <c r="A781" s="17" t="s">
        <v>1182</v>
      </c>
      <c r="B781" s="7" t="s">
        <v>1184</v>
      </c>
      <c r="C781" s="3"/>
      <c r="D781" s="3"/>
      <c r="E781" s="26">
        <f t="shared" si="91"/>
        <v>0</v>
      </c>
      <c r="F781" s="31">
        <f t="shared" si="94"/>
        <v>0</v>
      </c>
      <c r="G781" s="33"/>
      <c r="H781" s="3"/>
      <c r="I781" s="31">
        <f t="shared" si="79"/>
        <v>0</v>
      </c>
      <c r="J781" s="33"/>
      <c r="K781" s="31">
        <f t="shared" si="90"/>
        <v>0</v>
      </c>
      <c r="L781" s="52">
        <f t="shared" si="92"/>
        <v>0</v>
      </c>
      <c r="M781" s="31">
        <f t="shared" si="89"/>
        <v>0</v>
      </c>
      <c r="N781" s="54">
        <f t="shared" si="93"/>
        <v>0</v>
      </c>
    </row>
    <row r="782" spans="1:14" ht="12.75" hidden="1">
      <c r="A782" s="17" t="s">
        <v>1183</v>
      </c>
      <c r="B782" s="7" t="s">
        <v>1185</v>
      </c>
      <c r="C782" s="3"/>
      <c r="D782" s="3"/>
      <c r="E782" s="26">
        <f t="shared" si="91"/>
        <v>0</v>
      </c>
      <c r="F782" s="31">
        <f t="shared" si="94"/>
        <v>0</v>
      </c>
      <c r="G782" s="33"/>
      <c r="H782" s="3"/>
      <c r="I782" s="31">
        <f t="shared" si="79"/>
        <v>0</v>
      </c>
      <c r="J782" s="33"/>
      <c r="K782" s="31">
        <f t="shared" si="90"/>
        <v>0</v>
      </c>
      <c r="L782" s="52">
        <f t="shared" si="92"/>
        <v>0</v>
      </c>
      <c r="M782" s="31">
        <f t="shared" si="89"/>
        <v>0</v>
      </c>
      <c r="N782" s="54">
        <f t="shared" si="93"/>
        <v>0</v>
      </c>
    </row>
    <row r="783" spans="1:14" ht="12.75" hidden="1">
      <c r="A783" s="17" t="s">
        <v>1355</v>
      </c>
      <c r="B783" s="7" t="s">
        <v>1212</v>
      </c>
      <c r="C783" s="3"/>
      <c r="D783" s="3"/>
      <c r="E783" s="26">
        <f t="shared" si="91"/>
        <v>0</v>
      </c>
      <c r="F783" s="31">
        <f t="shared" si="94"/>
        <v>0</v>
      </c>
      <c r="G783" s="33"/>
      <c r="H783" s="3"/>
      <c r="I783" s="31">
        <f t="shared" si="79"/>
        <v>0</v>
      </c>
      <c r="J783" s="33"/>
      <c r="K783" s="31">
        <f t="shared" si="90"/>
        <v>0</v>
      </c>
      <c r="L783" s="52">
        <f t="shared" si="92"/>
        <v>0</v>
      </c>
      <c r="M783" s="31">
        <f t="shared" si="89"/>
        <v>0</v>
      </c>
      <c r="N783" s="54">
        <f t="shared" si="93"/>
        <v>0</v>
      </c>
    </row>
    <row r="784" spans="1:14" ht="12.75" hidden="1">
      <c r="A784" s="17" t="s">
        <v>1356</v>
      </c>
      <c r="B784" s="7" t="s">
        <v>1213</v>
      </c>
      <c r="C784" s="3"/>
      <c r="D784" s="3"/>
      <c r="E784" s="26">
        <f t="shared" si="91"/>
        <v>0</v>
      </c>
      <c r="F784" s="31">
        <f t="shared" si="94"/>
        <v>0</v>
      </c>
      <c r="G784" s="33"/>
      <c r="H784" s="3"/>
      <c r="I784" s="31">
        <f t="shared" si="79"/>
        <v>0</v>
      </c>
      <c r="J784" s="33"/>
      <c r="K784" s="31">
        <f t="shared" si="90"/>
        <v>0</v>
      </c>
      <c r="L784" s="52">
        <f t="shared" si="92"/>
        <v>0</v>
      </c>
      <c r="M784" s="31">
        <f t="shared" si="89"/>
        <v>0</v>
      </c>
      <c r="N784" s="54">
        <f t="shared" si="93"/>
        <v>0</v>
      </c>
    </row>
    <row r="785" spans="1:14" ht="12.75" hidden="1">
      <c r="A785" s="17" t="s">
        <v>1357</v>
      </c>
      <c r="B785" s="7" t="s">
        <v>1214</v>
      </c>
      <c r="C785" s="3"/>
      <c r="D785" s="3"/>
      <c r="E785" s="26">
        <f t="shared" si="91"/>
        <v>0</v>
      </c>
      <c r="F785" s="31">
        <f t="shared" si="94"/>
        <v>0</v>
      </c>
      <c r="G785" s="33"/>
      <c r="H785" s="3"/>
      <c r="I785" s="31">
        <f t="shared" si="79"/>
        <v>0</v>
      </c>
      <c r="J785" s="33"/>
      <c r="K785" s="31">
        <f t="shared" si="90"/>
        <v>0</v>
      </c>
      <c r="L785" s="52">
        <f t="shared" si="92"/>
        <v>0</v>
      </c>
      <c r="M785" s="31">
        <f t="shared" si="89"/>
        <v>0</v>
      </c>
      <c r="N785" s="54">
        <f t="shared" si="93"/>
        <v>0</v>
      </c>
    </row>
    <row r="786" spans="1:14" ht="12.75" hidden="1">
      <c r="A786" s="17" t="s">
        <v>1358</v>
      </c>
      <c r="B786" s="7" t="s">
        <v>1215</v>
      </c>
      <c r="C786" s="3"/>
      <c r="D786" s="3"/>
      <c r="E786" s="26">
        <f t="shared" si="91"/>
        <v>0</v>
      </c>
      <c r="F786" s="31">
        <f t="shared" si="94"/>
        <v>0</v>
      </c>
      <c r="G786" s="33"/>
      <c r="H786" s="3"/>
      <c r="I786" s="31">
        <f t="shared" si="79"/>
        <v>0</v>
      </c>
      <c r="J786" s="33"/>
      <c r="K786" s="31">
        <f t="shared" si="90"/>
        <v>0</v>
      </c>
      <c r="L786" s="52">
        <f t="shared" si="92"/>
        <v>0</v>
      </c>
      <c r="M786" s="31">
        <f t="shared" si="89"/>
        <v>0</v>
      </c>
      <c r="N786" s="54">
        <f t="shared" si="93"/>
        <v>0</v>
      </c>
    </row>
    <row r="787" spans="1:14" ht="12.75" hidden="1">
      <c r="A787" s="17" t="s">
        <v>1359</v>
      </c>
      <c r="B787" s="7" t="s">
        <v>1216</v>
      </c>
      <c r="C787" s="3"/>
      <c r="D787" s="3"/>
      <c r="E787" s="26">
        <f>SUM(C787:D787)</f>
        <v>0</v>
      </c>
      <c r="F787" s="31">
        <f t="shared" si="94"/>
        <v>0</v>
      </c>
      <c r="G787" s="33"/>
      <c r="H787" s="3"/>
      <c r="I787" s="31">
        <f>IF(OR(H787=0,E787=0),0,H787/E787)*100</f>
        <v>0</v>
      </c>
      <c r="J787" s="33"/>
      <c r="K787" s="31">
        <f>IF(OR(J787=0,E787=0),0,J787/E787)*100</f>
        <v>0</v>
      </c>
      <c r="L787" s="52">
        <f>SUM(J787++H787)</f>
        <v>0</v>
      </c>
      <c r="M787" s="31">
        <f>IF(OR(L787=0,E787=0),0,L787/E787)*100</f>
        <v>0</v>
      </c>
      <c r="N787" s="54">
        <f>SUM(E787-L787)</f>
        <v>0</v>
      </c>
    </row>
    <row r="788" spans="1:14" ht="12.75" hidden="1">
      <c r="A788" s="17" t="s">
        <v>1202</v>
      </c>
      <c r="B788" s="7" t="s">
        <v>1201</v>
      </c>
      <c r="C788" s="3"/>
      <c r="D788" s="3"/>
      <c r="E788" s="26">
        <f t="shared" si="91"/>
        <v>0</v>
      </c>
      <c r="F788" s="31">
        <f t="shared" si="94"/>
        <v>0</v>
      </c>
      <c r="G788" s="33"/>
      <c r="H788" s="3"/>
      <c r="I788" s="31">
        <f t="shared" si="79"/>
        <v>0</v>
      </c>
      <c r="J788" s="33"/>
      <c r="K788" s="31">
        <f t="shared" si="90"/>
        <v>0</v>
      </c>
      <c r="L788" s="52">
        <f t="shared" si="92"/>
        <v>0</v>
      </c>
      <c r="M788" s="31">
        <f t="shared" si="89"/>
        <v>0</v>
      </c>
      <c r="N788" s="54">
        <f t="shared" si="93"/>
        <v>0</v>
      </c>
    </row>
    <row r="789" spans="1:14" ht="12.75" hidden="1">
      <c r="A789" s="13" t="s">
        <v>1217</v>
      </c>
      <c r="B789" s="5" t="s">
        <v>1218</v>
      </c>
      <c r="C789" s="56">
        <f>SUM(C791:C815)</f>
        <v>0</v>
      </c>
      <c r="D789" s="56">
        <f>SUM(D791:D815)</f>
        <v>0</v>
      </c>
      <c r="E789" s="25">
        <f t="shared" si="91"/>
        <v>0</v>
      </c>
      <c r="F789" s="30">
        <f t="shared" si="94"/>
        <v>0</v>
      </c>
      <c r="G789" s="55">
        <f>SUM(G791:G815)</f>
        <v>0</v>
      </c>
      <c r="H789" s="56">
        <f>SUM(H791:H815)</f>
        <v>0</v>
      </c>
      <c r="I789" s="30">
        <f aca="true" t="shared" si="95" ref="I789:I896">IF(OR(H789=0,E789=0),0,H789/E789)*100</f>
        <v>0</v>
      </c>
      <c r="J789" s="55">
        <f>SUM(J791:J815)</f>
        <v>0</v>
      </c>
      <c r="K789" s="30">
        <f t="shared" si="90"/>
        <v>0</v>
      </c>
      <c r="L789" s="32">
        <f t="shared" si="92"/>
        <v>0</v>
      </c>
      <c r="M789" s="30">
        <f t="shared" si="89"/>
        <v>0</v>
      </c>
      <c r="N789" s="27">
        <f t="shared" si="93"/>
        <v>0</v>
      </c>
    </row>
    <row r="790" spans="1:14" ht="12.75" hidden="1">
      <c r="A790" s="17" t="s">
        <v>980</v>
      </c>
      <c r="B790" s="4" t="s">
        <v>892</v>
      </c>
      <c r="C790" s="3">
        <f>SUM(C791:C805)</f>
        <v>0</v>
      </c>
      <c r="D790" s="3">
        <f>SUM(D791:D805)</f>
        <v>0</v>
      </c>
      <c r="E790" s="26">
        <f t="shared" si="91"/>
        <v>0</v>
      </c>
      <c r="F790" s="31">
        <f t="shared" si="94"/>
        <v>0</v>
      </c>
      <c r="G790" s="33">
        <f>SUM(G791:G805)</f>
        <v>0</v>
      </c>
      <c r="H790" s="3">
        <f>SUM(H791:H805)</f>
        <v>0</v>
      </c>
      <c r="I790" s="31">
        <f t="shared" si="95"/>
        <v>0</v>
      </c>
      <c r="J790" s="33">
        <f>SUM(J791:J805)</f>
        <v>0</v>
      </c>
      <c r="K790" s="31">
        <f t="shared" si="90"/>
        <v>0</v>
      </c>
      <c r="L790" s="52">
        <f t="shared" si="92"/>
        <v>0</v>
      </c>
      <c r="M790" s="31">
        <f t="shared" si="89"/>
        <v>0</v>
      </c>
      <c r="N790" s="54">
        <f t="shared" si="93"/>
        <v>0</v>
      </c>
    </row>
    <row r="791" spans="1:14" ht="12.75" hidden="1">
      <c r="A791" s="17" t="s">
        <v>981</v>
      </c>
      <c r="B791" s="4" t="s">
        <v>893</v>
      </c>
      <c r="C791" s="3"/>
      <c r="D791" s="3"/>
      <c r="E791" s="26">
        <f t="shared" si="91"/>
        <v>0</v>
      </c>
      <c r="F791" s="31">
        <f t="shared" si="94"/>
        <v>0</v>
      </c>
      <c r="G791" s="33"/>
      <c r="H791" s="3"/>
      <c r="I791" s="31">
        <f t="shared" si="95"/>
        <v>0</v>
      </c>
      <c r="J791" s="33"/>
      <c r="K791" s="31">
        <f t="shared" si="90"/>
        <v>0</v>
      </c>
      <c r="L791" s="52">
        <f t="shared" si="92"/>
        <v>0</v>
      </c>
      <c r="M791" s="31">
        <f t="shared" si="89"/>
        <v>0</v>
      </c>
      <c r="N791" s="54">
        <f t="shared" si="93"/>
        <v>0</v>
      </c>
    </row>
    <row r="792" spans="1:14" ht="12.75" hidden="1">
      <c r="A792" s="17" t="s">
        <v>982</v>
      </c>
      <c r="B792" s="4" t="s">
        <v>894</v>
      </c>
      <c r="C792" s="3"/>
      <c r="D792" s="3"/>
      <c r="E792" s="26">
        <f t="shared" si="91"/>
        <v>0</v>
      </c>
      <c r="F792" s="31">
        <f t="shared" si="94"/>
        <v>0</v>
      </c>
      <c r="G792" s="33"/>
      <c r="H792" s="3"/>
      <c r="I792" s="31">
        <f t="shared" si="95"/>
        <v>0</v>
      </c>
      <c r="J792" s="33"/>
      <c r="K792" s="31">
        <f t="shared" si="90"/>
        <v>0</v>
      </c>
      <c r="L792" s="52">
        <f t="shared" si="92"/>
        <v>0</v>
      </c>
      <c r="M792" s="31">
        <f t="shared" si="89"/>
        <v>0</v>
      </c>
      <c r="N792" s="54">
        <f t="shared" si="93"/>
        <v>0</v>
      </c>
    </row>
    <row r="793" spans="1:14" ht="12.75" hidden="1">
      <c r="A793" s="17" t="s">
        <v>983</v>
      </c>
      <c r="B793" s="4" t="s">
        <v>1133</v>
      </c>
      <c r="C793" s="3"/>
      <c r="D793" s="3"/>
      <c r="E793" s="26">
        <f t="shared" si="91"/>
        <v>0</v>
      </c>
      <c r="F793" s="31">
        <f t="shared" si="94"/>
        <v>0</v>
      </c>
      <c r="G793" s="33"/>
      <c r="H793" s="3"/>
      <c r="I793" s="31">
        <f t="shared" si="95"/>
        <v>0</v>
      </c>
      <c r="J793" s="33"/>
      <c r="K793" s="31">
        <f t="shared" si="90"/>
        <v>0</v>
      </c>
      <c r="L793" s="52">
        <f t="shared" si="92"/>
        <v>0</v>
      </c>
      <c r="M793" s="31">
        <f t="shared" si="89"/>
        <v>0</v>
      </c>
      <c r="N793" s="54">
        <f t="shared" si="93"/>
        <v>0</v>
      </c>
    </row>
    <row r="794" spans="1:14" ht="12.75" hidden="1">
      <c r="A794" s="17" t="s">
        <v>984</v>
      </c>
      <c r="B794" s="4" t="s">
        <v>1021</v>
      </c>
      <c r="C794" s="3"/>
      <c r="D794" s="3"/>
      <c r="E794" s="26">
        <f t="shared" si="91"/>
        <v>0</v>
      </c>
      <c r="F794" s="31">
        <f t="shared" si="94"/>
        <v>0</v>
      </c>
      <c r="G794" s="33"/>
      <c r="H794" s="3"/>
      <c r="I794" s="31">
        <f t="shared" si="95"/>
        <v>0</v>
      </c>
      <c r="J794" s="33"/>
      <c r="K794" s="31">
        <f t="shared" si="90"/>
        <v>0</v>
      </c>
      <c r="L794" s="52">
        <f t="shared" si="92"/>
        <v>0</v>
      </c>
      <c r="M794" s="31">
        <f t="shared" si="89"/>
        <v>0</v>
      </c>
      <c r="N794" s="54">
        <f t="shared" si="93"/>
        <v>0</v>
      </c>
    </row>
    <row r="795" spans="1:14" ht="12.75" hidden="1">
      <c r="A795" s="17" t="s">
        <v>985</v>
      </c>
      <c r="B795" s="4" t="s">
        <v>1134</v>
      </c>
      <c r="C795" s="3"/>
      <c r="D795" s="3"/>
      <c r="E795" s="26">
        <f t="shared" si="91"/>
        <v>0</v>
      </c>
      <c r="F795" s="31">
        <f t="shared" si="94"/>
        <v>0</v>
      </c>
      <c r="G795" s="33"/>
      <c r="H795" s="3"/>
      <c r="I795" s="31">
        <f t="shared" si="95"/>
        <v>0</v>
      </c>
      <c r="J795" s="33"/>
      <c r="K795" s="31">
        <f t="shared" si="90"/>
        <v>0</v>
      </c>
      <c r="L795" s="52">
        <f t="shared" si="92"/>
        <v>0</v>
      </c>
      <c r="M795" s="31">
        <f t="shared" si="89"/>
        <v>0</v>
      </c>
      <c r="N795" s="54">
        <f t="shared" si="93"/>
        <v>0</v>
      </c>
    </row>
    <row r="796" spans="1:14" ht="12.75" hidden="1">
      <c r="A796" s="17" t="s">
        <v>986</v>
      </c>
      <c r="B796" s="4" t="s">
        <v>1135</v>
      </c>
      <c r="C796" s="3"/>
      <c r="D796" s="3"/>
      <c r="E796" s="26">
        <f t="shared" si="91"/>
        <v>0</v>
      </c>
      <c r="F796" s="31">
        <f t="shared" si="94"/>
        <v>0</v>
      </c>
      <c r="G796" s="33"/>
      <c r="H796" s="3"/>
      <c r="I796" s="31">
        <f t="shared" si="95"/>
        <v>0</v>
      </c>
      <c r="J796" s="33"/>
      <c r="K796" s="31">
        <f t="shared" si="90"/>
        <v>0</v>
      </c>
      <c r="L796" s="52">
        <f t="shared" si="92"/>
        <v>0</v>
      </c>
      <c r="M796" s="31">
        <f t="shared" si="89"/>
        <v>0</v>
      </c>
      <c r="N796" s="54">
        <f t="shared" si="93"/>
        <v>0</v>
      </c>
    </row>
    <row r="797" spans="1:14" ht="12.75" hidden="1">
      <c r="A797" s="17" t="s">
        <v>987</v>
      </c>
      <c r="B797" s="4" t="s">
        <v>1136</v>
      </c>
      <c r="C797" s="3"/>
      <c r="D797" s="3"/>
      <c r="E797" s="26">
        <f t="shared" si="91"/>
        <v>0</v>
      </c>
      <c r="F797" s="31">
        <f t="shared" si="94"/>
        <v>0</v>
      </c>
      <c r="G797" s="33"/>
      <c r="H797" s="3"/>
      <c r="I797" s="31">
        <f t="shared" si="95"/>
        <v>0</v>
      </c>
      <c r="J797" s="33"/>
      <c r="K797" s="31">
        <f t="shared" si="90"/>
        <v>0</v>
      </c>
      <c r="L797" s="52">
        <f t="shared" si="92"/>
        <v>0</v>
      </c>
      <c r="M797" s="31">
        <f t="shared" si="89"/>
        <v>0</v>
      </c>
      <c r="N797" s="54">
        <f t="shared" si="93"/>
        <v>0</v>
      </c>
    </row>
    <row r="798" spans="1:14" ht="12.75" hidden="1">
      <c r="A798" s="17" t="s">
        <v>988</v>
      </c>
      <c r="B798" s="4" t="s">
        <v>1027</v>
      </c>
      <c r="C798" s="3"/>
      <c r="D798" s="3"/>
      <c r="E798" s="26">
        <f t="shared" si="91"/>
        <v>0</v>
      </c>
      <c r="F798" s="31">
        <f t="shared" si="94"/>
        <v>0</v>
      </c>
      <c r="G798" s="33"/>
      <c r="H798" s="3"/>
      <c r="I798" s="31">
        <f t="shared" si="95"/>
        <v>0</v>
      </c>
      <c r="J798" s="33"/>
      <c r="K798" s="31">
        <f t="shared" si="90"/>
        <v>0</v>
      </c>
      <c r="L798" s="52">
        <f t="shared" si="92"/>
        <v>0</v>
      </c>
      <c r="M798" s="31">
        <f t="shared" si="89"/>
        <v>0</v>
      </c>
      <c r="N798" s="54">
        <f t="shared" si="93"/>
        <v>0</v>
      </c>
    </row>
    <row r="799" spans="1:14" ht="12.75" hidden="1">
      <c r="A799" s="17" t="s">
        <v>989</v>
      </c>
      <c r="B799" s="4" t="s">
        <v>1137</v>
      </c>
      <c r="C799" s="3"/>
      <c r="D799" s="3"/>
      <c r="E799" s="26">
        <f t="shared" si="91"/>
        <v>0</v>
      </c>
      <c r="F799" s="31">
        <f t="shared" si="94"/>
        <v>0</v>
      </c>
      <c r="G799" s="33"/>
      <c r="H799" s="3"/>
      <c r="I799" s="31">
        <f t="shared" si="95"/>
        <v>0</v>
      </c>
      <c r="J799" s="33"/>
      <c r="K799" s="31">
        <f t="shared" si="90"/>
        <v>0</v>
      </c>
      <c r="L799" s="52">
        <f t="shared" si="92"/>
        <v>0</v>
      </c>
      <c r="M799" s="31">
        <f t="shared" si="89"/>
        <v>0</v>
      </c>
      <c r="N799" s="54">
        <f t="shared" si="93"/>
        <v>0</v>
      </c>
    </row>
    <row r="800" spans="1:14" ht="12.75" hidden="1">
      <c r="A800" s="17" t="s">
        <v>990</v>
      </c>
      <c r="B800" s="4" t="s">
        <v>1138</v>
      </c>
      <c r="C800" s="3"/>
      <c r="D800" s="3"/>
      <c r="E800" s="26">
        <f t="shared" si="91"/>
        <v>0</v>
      </c>
      <c r="F800" s="31">
        <f t="shared" si="94"/>
        <v>0</v>
      </c>
      <c r="G800" s="33"/>
      <c r="H800" s="3"/>
      <c r="I800" s="31">
        <f t="shared" si="95"/>
        <v>0</v>
      </c>
      <c r="J800" s="33"/>
      <c r="K800" s="31">
        <f t="shared" si="90"/>
        <v>0</v>
      </c>
      <c r="L800" s="52">
        <f t="shared" si="92"/>
        <v>0</v>
      </c>
      <c r="M800" s="31">
        <f t="shared" si="89"/>
        <v>0</v>
      </c>
      <c r="N800" s="54">
        <f t="shared" si="93"/>
        <v>0</v>
      </c>
    </row>
    <row r="801" spans="1:14" ht="12.75" hidden="1">
      <c r="A801" s="17" t="s">
        <v>991</v>
      </c>
      <c r="B801" s="4" t="s">
        <v>1091</v>
      </c>
      <c r="C801" s="3"/>
      <c r="D801" s="3"/>
      <c r="E801" s="26">
        <f t="shared" si="91"/>
        <v>0</v>
      </c>
      <c r="F801" s="31">
        <f t="shared" si="94"/>
        <v>0</v>
      </c>
      <c r="G801" s="33"/>
      <c r="H801" s="3"/>
      <c r="I801" s="31">
        <f t="shared" si="95"/>
        <v>0</v>
      </c>
      <c r="J801" s="33"/>
      <c r="K801" s="31">
        <f t="shared" si="90"/>
        <v>0</v>
      </c>
      <c r="L801" s="52">
        <f t="shared" si="92"/>
        <v>0</v>
      </c>
      <c r="M801" s="31">
        <f t="shared" si="89"/>
        <v>0</v>
      </c>
      <c r="N801" s="54">
        <f t="shared" si="93"/>
        <v>0</v>
      </c>
    </row>
    <row r="802" spans="1:14" ht="12.75" hidden="1">
      <c r="A802" s="17" t="s">
        <v>992</v>
      </c>
      <c r="B802" s="4" t="s">
        <v>1139</v>
      </c>
      <c r="C802" s="3"/>
      <c r="D802" s="3"/>
      <c r="E802" s="26">
        <f t="shared" si="91"/>
        <v>0</v>
      </c>
      <c r="F802" s="31">
        <f t="shared" si="94"/>
        <v>0</v>
      </c>
      <c r="G802" s="33"/>
      <c r="H802" s="3"/>
      <c r="I802" s="31">
        <f t="shared" si="95"/>
        <v>0</v>
      </c>
      <c r="J802" s="33"/>
      <c r="K802" s="31">
        <f t="shared" si="90"/>
        <v>0</v>
      </c>
      <c r="L802" s="52">
        <f t="shared" si="92"/>
        <v>0</v>
      </c>
      <c r="M802" s="31">
        <f t="shared" si="89"/>
        <v>0</v>
      </c>
      <c r="N802" s="54">
        <f t="shared" si="93"/>
        <v>0</v>
      </c>
    </row>
    <row r="803" spans="1:14" ht="12.75" hidden="1">
      <c r="A803" s="17" t="s">
        <v>993</v>
      </c>
      <c r="B803" s="4" t="s">
        <v>1140</v>
      </c>
      <c r="C803" s="3"/>
      <c r="D803" s="3"/>
      <c r="E803" s="26">
        <f t="shared" si="91"/>
        <v>0</v>
      </c>
      <c r="F803" s="31">
        <f t="shared" si="94"/>
        <v>0</v>
      </c>
      <c r="G803" s="33"/>
      <c r="H803" s="3"/>
      <c r="I803" s="31">
        <f t="shared" si="95"/>
        <v>0</v>
      </c>
      <c r="J803" s="33"/>
      <c r="K803" s="31">
        <f t="shared" si="90"/>
        <v>0</v>
      </c>
      <c r="L803" s="52">
        <f t="shared" si="92"/>
        <v>0</v>
      </c>
      <c r="M803" s="31">
        <f t="shared" si="89"/>
        <v>0</v>
      </c>
      <c r="N803" s="54">
        <f t="shared" si="93"/>
        <v>0</v>
      </c>
    </row>
    <row r="804" spans="1:14" ht="12.75" hidden="1">
      <c r="A804" s="17" t="s">
        <v>994</v>
      </c>
      <c r="B804" s="4" t="s">
        <v>1141</v>
      </c>
      <c r="C804" s="3"/>
      <c r="D804" s="3"/>
      <c r="E804" s="26">
        <f t="shared" si="91"/>
        <v>0</v>
      </c>
      <c r="F804" s="31">
        <f t="shared" si="94"/>
        <v>0</v>
      </c>
      <c r="G804" s="33"/>
      <c r="H804" s="3"/>
      <c r="I804" s="31">
        <f t="shared" si="95"/>
        <v>0</v>
      </c>
      <c r="J804" s="33"/>
      <c r="K804" s="31">
        <f t="shared" si="90"/>
        <v>0</v>
      </c>
      <c r="L804" s="52">
        <f t="shared" si="92"/>
        <v>0</v>
      </c>
      <c r="M804" s="31">
        <f t="shared" si="89"/>
        <v>0</v>
      </c>
      <c r="N804" s="54">
        <f t="shared" si="93"/>
        <v>0</v>
      </c>
    </row>
    <row r="805" spans="1:14" ht="12.75" hidden="1">
      <c r="A805" s="17" t="s">
        <v>995</v>
      </c>
      <c r="B805" s="4" t="s">
        <v>1142</v>
      </c>
      <c r="C805" s="3"/>
      <c r="D805" s="3"/>
      <c r="E805" s="26">
        <f t="shared" si="91"/>
        <v>0</v>
      </c>
      <c r="F805" s="31">
        <f t="shared" si="94"/>
        <v>0</v>
      </c>
      <c r="G805" s="33"/>
      <c r="H805" s="3"/>
      <c r="I805" s="31">
        <f t="shared" si="95"/>
        <v>0</v>
      </c>
      <c r="J805" s="33"/>
      <c r="K805" s="31">
        <f t="shared" si="90"/>
        <v>0</v>
      </c>
      <c r="L805" s="52">
        <f t="shared" si="92"/>
        <v>0</v>
      </c>
      <c r="M805" s="31">
        <f t="shared" si="89"/>
        <v>0</v>
      </c>
      <c r="N805" s="54">
        <f t="shared" si="93"/>
        <v>0</v>
      </c>
    </row>
    <row r="806" spans="1:14" ht="12.75" hidden="1">
      <c r="A806" s="17" t="s">
        <v>1360</v>
      </c>
      <c r="B806" s="4" t="s">
        <v>1219</v>
      </c>
      <c r="C806" s="3"/>
      <c r="D806" s="3"/>
      <c r="E806" s="26">
        <f t="shared" si="91"/>
        <v>0</v>
      </c>
      <c r="F806" s="31">
        <f t="shared" si="94"/>
        <v>0</v>
      </c>
      <c r="G806" s="33"/>
      <c r="H806" s="3"/>
      <c r="I806" s="31">
        <f t="shared" si="95"/>
        <v>0</v>
      </c>
      <c r="J806" s="33"/>
      <c r="K806" s="31">
        <f t="shared" si="90"/>
        <v>0</v>
      </c>
      <c r="L806" s="52">
        <f t="shared" si="92"/>
        <v>0</v>
      </c>
      <c r="M806" s="31">
        <f t="shared" si="89"/>
        <v>0</v>
      </c>
      <c r="N806" s="54">
        <f t="shared" si="93"/>
        <v>0</v>
      </c>
    </row>
    <row r="807" spans="1:14" ht="12.75" hidden="1">
      <c r="A807" s="17" t="s">
        <v>1361</v>
      </c>
      <c r="B807" s="4" t="s">
        <v>1220</v>
      </c>
      <c r="C807" s="3"/>
      <c r="D807" s="3"/>
      <c r="E807" s="26">
        <f t="shared" si="91"/>
        <v>0</v>
      </c>
      <c r="F807" s="31">
        <f aca="true" t="shared" si="96" ref="F807:F821">IF(OR(E807=0,E$1142=0),0,E807/E$1142)*100</f>
        <v>0</v>
      </c>
      <c r="G807" s="33"/>
      <c r="H807" s="3"/>
      <c r="I807" s="31">
        <f t="shared" si="95"/>
        <v>0</v>
      </c>
      <c r="J807" s="33"/>
      <c r="K807" s="31">
        <f t="shared" si="90"/>
        <v>0</v>
      </c>
      <c r="L807" s="52">
        <f t="shared" si="92"/>
        <v>0</v>
      </c>
      <c r="M807" s="31">
        <f t="shared" si="89"/>
        <v>0</v>
      </c>
      <c r="N807" s="54">
        <f t="shared" si="93"/>
        <v>0</v>
      </c>
    </row>
    <row r="808" spans="1:14" ht="12.75" hidden="1">
      <c r="A808" s="17" t="s">
        <v>1203</v>
      </c>
      <c r="B808" s="4" t="s">
        <v>1204</v>
      </c>
      <c r="C808" s="3"/>
      <c r="D808" s="3"/>
      <c r="E808" s="26">
        <f t="shared" si="91"/>
        <v>0</v>
      </c>
      <c r="F808" s="31">
        <f t="shared" si="96"/>
        <v>0</v>
      </c>
      <c r="G808" s="33"/>
      <c r="H808" s="3"/>
      <c r="I808" s="31">
        <f t="shared" si="95"/>
        <v>0</v>
      </c>
      <c r="J808" s="33"/>
      <c r="K808" s="31">
        <f t="shared" si="90"/>
        <v>0</v>
      </c>
      <c r="L808" s="52">
        <f t="shared" si="92"/>
        <v>0</v>
      </c>
      <c r="M808" s="31">
        <f t="shared" si="89"/>
        <v>0</v>
      </c>
      <c r="N808" s="54">
        <f t="shared" si="93"/>
        <v>0</v>
      </c>
    </row>
    <row r="809" spans="1:14" ht="12.75" hidden="1">
      <c r="A809" s="17"/>
      <c r="B809" s="4"/>
      <c r="C809" s="3"/>
      <c r="D809" s="3"/>
      <c r="E809" s="26"/>
      <c r="F809" s="31"/>
      <c r="G809" s="33"/>
      <c r="H809" s="3"/>
      <c r="I809" s="31"/>
      <c r="J809" s="33"/>
      <c r="K809" s="31"/>
      <c r="L809" s="52"/>
      <c r="M809" s="31"/>
      <c r="N809" s="54"/>
    </row>
    <row r="810" spans="1:14" ht="12.75" hidden="1">
      <c r="A810" s="17" t="s">
        <v>1362</v>
      </c>
      <c r="B810" s="4" t="s">
        <v>1221</v>
      </c>
      <c r="C810" s="3"/>
      <c r="D810" s="3"/>
      <c r="E810" s="26">
        <f t="shared" si="91"/>
        <v>0</v>
      </c>
      <c r="F810" s="31">
        <f t="shared" si="96"/>
        <v>0</v>
      </c>
      <c r="G810" s="33"/>
      <c r="H810" s="3"/>
      <c r="I810" s="31">
        <f t="shared" si="95"/>
        <v>0</v>
      </c>
      <c r="J810" s="33"/>
      <c r="K810" s="31">
        <f t="shared" si="90"/>
        <v>0</v>
      </c>
      <c r="L810" s="52">
        <f t="shared" si="92"/>
        <v>0</v>
      </c>
      <c r="M810" s="31">
        <f t="shared" si="89"/>
        <v>0</v>
      </c>
      <c r="N810" s="54">
        <f t="shared" si="93"/>
        <v>0</v>
      </c>
    </row>
    <row r="811" spans="1:14" ht="12.75" hidden="1">
      <c r="A811" s="17" t="s">
        <v>1363</v>
      </c>
      <c r="B811" s="4" t="s">
        <v>1222</v>
      </c>
      <c r="C811" s="3"/>
      <c r="D811" s="3"/>
      <c r="E811" s="26">
        <f t="shared" si="91"/>
        <v>0</v>
      </c>
      <c r="F811" s="31">
        <f t="shared" si="96"/>
        <v>0</v>
      </c>
      <c r="G811" s="33"/>
      <c r="H811" s="3"/>
      <c r="I811" s="31">
        <f t="shared" si="95"/>
        <v>0</v>
      </c>
      <c r="J811" s="33"/>
      <c r="K811" s="31">
        <f t="shared" si="90"/>
        <v>0</v>
      </c>
      <c r="L811" s="52">
        <f t="shared" si="92"/>
        <v>0</v>
      </c>
      <c r="M811" s="31">
        <f t="shared" si="89"/>
        <v>0</v>
      </c>
      <c r="N811" s="54">
        <f t="shared" si="93"/>
        <v>0</v>
      </c>
    </row>
    <row r="812" spans="1:14" ht="12.75" hidden="1">
      <c r="A812" s="17" t="s">
        <v>1364</v>
      </c>
      <c r="B812" s="4" t="s">
        <v>1223</v>
      </c>
      <c r="C812" s="3"/>
      <c r="D812" s="3"/>
      <c r="E812" s="26">
        <f t="shared" si="91"/>
        <v>0</v>
      </c>
      <c r="F812" s="31">
        <f t="shared" si="96"/>
        <v>0</v>
      </c>
      <c r="G812" s="33"/>
      <c r="H812" s="3"/>
      <c r="I812" s="31">
        <f t="shared" si="95"/>
        <v>0</v>
      </c>
      <c r="J812" s="33"/>
      <c r="K812" s="31">
        <f t="shared" si="90"/>
        <v>0</v>
      </c>
      <c r="L812" s="52">
        <f t="shared" si="92"/>
        <v>0</v>
      </c>
      <c r="M812" s="31">
        <f t="shared" si="89"/>
        <v>0</v>
      </c>
      <c r="N812" s="54">
        <f t="shared" si="93"/>
        <v>0</v>
      </c>
    </row>
    <row r="813" spans="1:14" ht="12.75" hidden="1">
      <c r="A813" s="17" t="s">
        <v>1365</v>
      </c>
      <c r="B813" s="4" t="s">
        <v>1940</v>
      </c>
      <c r="C813" s="3"/>
      <c r="D813" s="3"/>
      <c r="E813" s="26">
        <f t="shared" si="91"/>
        <v>0</v>
      </c>
      <c r="F813" s="31">
        <f t="shared" si="96"/>
        <v>0</v>
      </c>
      <c r="G813" s="33"/>
      <c r="H813" s="3"/>
      <c r="I813" s="31">
        <f t="shared" si="95"/>
        <v>0</v>
      </c>
      <c r="J813" s="33"/>
      <c r="K813" s="31">
        <f t="shared" si="90"/>
        <v>0</v>
      </c>
      <c r="L813" s="52">
        <f t="shared" si="92"/>
        <v>0</v>
      </c>
      <c r="M813" s="31">
        <f t="shared" si="89"/>
        <v>0</v>
      </c>
      <c r="N813" s="54">
        <f t="shared" si="93"/>
        <v>0</v>
      </c>
    </row>
    <row r="814" spans="1:14" ht="12.75" hidden="1">
      <c r="A814" s="17" t="s">
        <v>1366</v>
      </c>
      <c r="B814" s="4" t="s">
        <v>1941</v>
      </c>
      <c r="C814" s="3"/>
      <c r="D814" s="3"/>
      <c r="E814" s="26">
        <f t="shared" si="91"/>
        <v>0</v>
      </c>
      <c r="F814" s="31">
        <f t="shared" si="96"/>
        <v>0</v>
      </c>
      <c r="G814" s="33"/>
      <c r="H814" s="3"/>
      <c r="I814" s="31">
        <f t="shared" si="95"/>
        <v>0</v>
      </c>
      <c r="J814" s="33"/>
      <c r="K814" s="31">
        <f t="shared" si="90"/>
        <v>0</v>
      </c>
      <c r="L814" s="52">
        <f t="shared" si="92"/>
        <v>0</v>
      </c>
      <c r="M814" s="31">
        <f t="shared" si="89"/>
        <v>0</v>
      </c>
      <c r="N814" s="54">
        <f t="shared" si="93"/>
        <v>0</v>
      </c>
    </row>
    <row r="815" spans="1:14" ht="12.75" hidden="1">
      <c r="A815" s="17" t="s">
        <v>1367</v>
      </c>
      <c r="B815" s="4" t="s">
        <v>1942</v>
      </c>
      <c r="C815" s="3"/>
      <c r="D815" s="3"/>
      <c r="E815" s="26">
        <f t="shared" si="91"/>
        <v>0</v>
      </c>
      <c r="F815" s="31">
        <f t="shared" si="96"/>
        <v>0</v>
      </c>
      <c r="G815" s="33"/>
      <c r="H815" s="3"/>
      <c r="I815" s="31">
        <f t="shared" si="95"/>
        <v>0</v>
      </c>
      <c r="J815" s="33"/>
      <c r="K815" s="31">
        <f t="shared" si="90"/>
        <v>0</v>
      </c>
      <c r="L815" s="52">
        <f t="shared" si="92"/>
        <v>0</v>
      </c>
      <c r="M815" s="31">
        <f t="shared" si="89"/>
        <v>0</v>
      </c>
      <c r="N815" s="54">
        <f t="shared" si="93"/>
        <v>0</v>
      </c>
    </row>
    <row r="816" spans="1:14" ht="12.75" hidden="1">
      <c r="A816" s="13" t="s">
        <v>1943</v>
      </c>
      <c r="B816" s="5" t="s">
        <v>1944</v>
      </c>
      <c r="C816" s="5">
        <f>SUM(C818:C821)</f>
        <v>0</v>
      </c>
      <c r="D816" s="5">
        <f>SUM(D818:D821)</f>
        <v>0</v>
      </c>
      <c r="E816" s="25">
        <f t="shared" si="91"/>
        <v>0</v>
      </c>
      <c r="F816" s="30">
        <f t="shared" si="96"/>
        <v>0</v>
      </c>
      <c r="G816" s="49">
        <f>SUM(G818:G821)</f>
        <v>0</v>
      </c>
      <c r="H816" s="5">
        <f>SUM(H818:H821)</f>
        <v>0</v>
      </c>
      <c r="I816" s="30">
        <f t="shared" si="95"/>
        <v>0</v>
      </c>
      <c r="J816" s="49">
        <f>SUM(J818:J821)</f>
        <v>0</v>
      </c>
      <c r="K816" s="30">
        <f t="shared" si="90"/>
        <v>0</v>
      </c>
      <c r="L816" s="32">
        <f t="shared" si="92"/>
        <v>0</v>
      </c>
      <c r="M816" s="30">
        <f t="shared" si="89"/>
        <v>0</v>
      </c>
      <c r="N816" s="27">
        <f t="shared" si="93"/>
        <v>0</v>
      </c>
    </row>
    <row r="817" spans="1:14" ht="12.75" hidden="1">
      <c r="A817" s="13"/>
      <c r="B817" s="5"/>
      <c r="C817" s="5"/>
      <c r="D817" s="5"/>
      <c r="E817" s="25"/>
      <c r="F817" s="30"/>
      <c r="G817" s="49"/>
      <c r="H817" s="5"/>
      <c r="I817" s="30"/>
      <c r="J817" s="49"/>
      <c r="K817" s="30"/>
      <c r="L817" s="32"/>
      <c r="M817" s="30"/>
      <c r="N817" s="27"/>
    </row>
    <row r="818" spans="1:14" ht="12.75" hidden="1">
      <c r="A818" s="17" t="s">
        <v>1368</v>
      </c>
      <c r="B818" s="4" t="s">
        <v>1945</v>
      </c>
      <c r="C818" s="3"/>
      <c r="D818" s="3"/>
      <c r="E818" s="26">
        <f t="shared" si="91"/>
        <v>0</v>
      </c>
      <c r="F818" s="31">
        <f t="shared" si="96"/>
        <v>0</v>
      </c>
      <c r="G818" s="33"/>
      <c r="H818" s="3"/>
      <c r="I818" s="31">
        <f t="shared" si="95"/>
        <v>0</v>
      </c>
      <c r="J818" s="33"/>
      <c r="K818" s="31">
        <f t="shared" si="90"/>
        <v>0</v>
      </c>
      <c r="L818" s="52">
        <f t="shared" si="92"/>
        <v>0</v>
      </c>
      <c r="M818" s="31">
        <f t="shared" si="89"/>
        <v>0</v>
      </c>
      <c r="N818" s="54">
        <f t="shared" si="93"/>
        <v>0</v>
      </c>
    </row>
    <row r="819" spans="1:14" ht="12.75" hidden="1">
      <c r="A819" s="17" t="s">
        <v>1369</v>
      </c>
      <c r="B819" s="7" t="s">
        <v>1946</v>
      </c>
      <c r="C819" s="3"/>
      <c r="D819" s="3"/>
      <c r="E819" s="26">
        <f t="shared" si="91"/>
        <v>0</v>
      </c>
      <c r="F819" s="31">
        <f t="shared" si="96"/>
        <v>0</v>
      </c>
      <c r="G819" s="33"/>
      <c r="H819" s="3"/>
      <c r="I819" s="31">
        <f t="shared" si="95"/>
        <v>0</v>
      </c>
      <c r="J819" s="33"/>
      <c r="K819" s="31">
        <f t="shared" si="90"/>
        <v>0</v>
      </c>
      <c r="L819" s="52">
        <f t="shared" si="92"/>
        <v>0</v>
      </c>
      <c r="M819" s="31">
        <f t="shared" si="89"/>
        <v>0</v>
      </c>
      <c r="N819" s="54">
        <f t="shared" si="93"/>
        <v>0</v>
      </c>
    </row>
    <row r="820" spans="1:14" ht="12.75" hidden="1">
      <c r="A820" s="17" t="s">
        <v>1370</v>
      </c>
      <c r="B820" s="7" t="s">
        <v>1947</v>
      </c>
      <c r="C820" s="3"/>
      <c r="D820" s="3"/>
      <c r="E820" s="26">
        <f t="shared" si="91"/>
        <v>0</v>
      </c>
      <c r="F820" s="31">
        <f t="shared" si="96"/>
        <v>0</v>
      </c>
      <c r="G820" s="33"/>
      <c r="H820" s="3"/>
      <c r="I820" s="31">
        <f t="shared" si="95"/>
        <v>0</v>
      </c>
      <c r="J820" s="33"/>
      <c r="K820" s="31">
        <f t="shared" si="90"/>
        <v>0</v>
      </c>
      <c r="L820" s="52">
        <f t="shared" si="92"/>
        <v>0</v>
      </c>
      <c r="M820" s="31">
        <f t="shared" si="89"/>
        <v>0</v>
      </c>
      <c r="N820" s="54">
        <f t="shared" si="93"/>
        <v>0</v>
      </c>
    </row>
    <row r="821" spans="1:14" ht="12.75" hidden="1">
      <c r="A821" s="17" t="s">
        <v>1371</v>
      </c>
      <c r="B821" s="4" t="s">
        <v>1948</v>
      </c>
      <c r="C821" s="3"/>
      <c r="D821" s="3"/>
      <c r="E821" s="26">
        <f t="shared" si="91"/>
        <v>0</v>
      </c>
      <c r="F821" s="31">
        <f t="shared" si="96"/>
        <v>0</v>
      </c>
      <c r="G821" s="33"/>
      <c r="H821" s="3"/>
      <c r="I821" s="31">
        <f t="shared" si="95"/>
        <v>0</v>
      </c>
      <c r="J821" s="33"/>
      <c r="K821" s="31">
        <f t="shared" si="90"/>
        <v>0</v>
      </c>
      <c r="L821" s="52">
        <f t="shared" si="92"/>
        <v>0</v>
      </c>
      <c r="M821" s="31">
        <f t="shared" si="89"/>
        <v>0</v>
      </c>
      <c r="N821" s="54">
        <f t="shared" si="93"/>
        <v>0</v>
      </c>
    </row>
    <row r="822" spans="1:14" ht="12.75" hidden="1">
      <c r="A822" s="17"/>
      <c r="B822" s="4"/>
      <c r="C822" s="3"/>
      <c r="D822" s="3"/>
      <c r="E822" s="26"/>
      <c r="F822" s="31"/>
      <c r="G822" s="33"/>
      <c r="H822" s="3"/>
      <c r="I822" s="31"/>
      <c r="J822" s="33"/>
      <c r="K822" s="31"/>
      <c r="L822" s="52"/>
      <c r="M822" s="31"/>
      <c r="N822" s="54"/>
    </row>
    <row r="823" spans="1:14" ht="12.75">
      <c r="A823" s="13" t="s">
        <v>1949</v>
      </c>
      <c r="B823" s="5" t="s">
        <v>1950</v>
      </c>
      <c r="C823" s="2">
        <f>SUM(C824+C839+C864+C869+C882+C891)</f>
        <v>0</v>
      </c>
      <c r="D823" s="2">
        <f>SUM(D824+D839+D864+D869+D882+D891)</f>
        <v>200.779</v>
      </c>
      <c r="E823" s="25">
        <f t="shared" si="91"/>
        <v>200.779</v>
      </c>
      <c r="F823" s="30">
        <f>IF(OR(E823=0,E$1142=0),0,E823/E$1142)*100</f>
        <v>0.00046912625620053165</v>
      </c>
      <c r="G823" s="32">
        <f>SUM(G824+G839+G864+G869+G882+G891)</f>
        <v>0</v>
      </c>
      <c r="H823" s="2">
        <f>SUM(H824+H839+H864+H869+H882+H891)</f>
        <v>0</v>
      </c>
      <c r="I823" s="30">
        <f t="shared" si="95"/>
        <v>0</v>
      </c>
      <c r="J823" s="32">
        <f>SUM(J824+J839+J864+J869+J882+J891)</f>
        <v>0</v>
      </c>
      <c r="K823" s="30">
        <f t="shared" si="90"/>
        <v>0</v>
      </c>
      <c r="L823" s="32">
        <f t="shared" si="92"/>
        <v>0</v>
      </c>
      <c r="M823" s="30">
        <f t="shared" si="89"/>
        <v>0</v>
      </c>
      <c r="N823" s="27">
        <f t="shared" si="93"/>
        <v>200.779</v>
      </c>
    </row>
    <row r="824" spans="1:14" ht="12.75" hidden="1">
      <c r="A824" s="13" t="s">
        <v>1951</v>
      </c>
      <c r="B824" s="5" t="s">
        <v>1952</v>
      </c>
      <c r="C824" s="2">
        <f>SUM(C825:C835)</f>
        <v>0</v>
      </c>
      <c r="D824" s="2">
        <f>SUM(D825:D835)</f>
        <v>0</v>
      </c>
      <c r="E824" s="25">
        <f t="shared" si="91"/>
        <v>0</v>
      </c>
      <c r="F824" s="30">
        <f>IF(OR(E824=0,E$1142=0),0,E824/E$1142)*100</f>
        <v>0</v>
      </c>
      <c r="G824" s="32">
        <f>SUM(G825:G835)</f>
        <v>0</v>
      </c>
      <c r="H824" s="2">
        <f>SUM(H825:H835)</f>
        <v>0</v>
      </c>
      <c r="I824" s="30">
        <f t="shared" si="95"/>
        <v>0</v>
      </c>
      <c r="J824" s="32">
        <f>SUM(J825:J835)</f>
        <v>0</v>
      </c>
      <c r="K824" s="30">
        <f t="shared" si="90"/>
        <v>0</v>
      </c>
      <c r="L824" s="32">
        <f t="shared" si="92"/>
        <v>0</v>
      </c>
      <c r="M824" s="30">
        <f t="shared" si="89"/>
        <v>0</v>
      </c>
      <c r="N824" s="27">
        <f t="shared" si="93"/>
        <v>0</v>
      </c>
    </row>
    <row r="825" spans="1:14" ht="12.75" hidden="1">
      <c r="A825" s="17" t="s">
        <v>1372</v>
      </c>
      <c r="B825" s="4" t="s">
        <v>1953</v>
      </c>
      <c r="C825" s="3"/>
      <c r="D825" s="3"/>
      <c r="E825" s="26">
        <f t="shared" si="91"/>
        <v>0</v>
      </c>
      <c r="F825" s="31">
        <f>IF(OR(E825=0,E$1142=0),0,E825/E$1142)*100</f>
        <v>0</v>
      </c>
      <c r="G825" s="33"/>
      <c r="H825" s="3"/>
      <c r="I825" s="31">
        <f t="shared" si="95"/>
        <v>0</v>
      </c>
      <c r="J825" s="33"/>
      <c r="K825" s="31">
        <f t="shared" si="90"/>
        <v>0</v>
      </c>
      <c r="L825" s="52">
        <f t="shared" si="92"/>
        <v>0</v>
      </c>
      <c r="M825" s="31">
        <f t="shared" si="89"/>
        <v>0</v>
      </c>
      <c r="N825" s="54">
        <f t="shared" si="93"/>
        <v>0</v>
      </c>
    </row>
    <row r="826" spans="1:14" ht="12.75" hidden="1">
      <c r="A826" s="17"/>
      <c r="B826" s="4"/>
      <c r="C826" s="3"/>
      <c r="D826" s="3"/>
      <c r="E826" s="26"/>
      <c r="F826" s="31"/>
      <c r="G826" s="33"/>
      <c r="H826" s="3"/>
      <c r="I826" s="31"/>
      <c r="J826" s="33"/>
      <c r="K826" s="31"/>
      <c r="L826" s="52"/>
      <c r="M826" s="31"/>
      <c r="N826" s="54"/>
    </row>
    <row r="827" spans="1:14" ht="12.75" hidden="1">
      <c r="A827" s="17" t="s">
        <v>1373</v>
      </c>
      <c r="B827" s="4" t="s">
        <v>1954</v>
      </c>
      <c r="C827" s="3"/>
      <c r="D827" s="3"/>
      <c r="E827" s="26">
        <f t="shared" si="91"/>
        <v>0</v>
      </c>
      <c r="F827" s="31">
        <f>IF(OR(E827=0,E$1142=0),0,E827/E$1142)*100</f>
        <v>0</v>
      </c>
      <c r="G827" s="33"/>
      <c r="H827" s="3"/>
      <c r="I827" s="31">
        <f t="shared" si="95"/>
        <v>0</v>
      </c>
      <c r="J827" s="33"/>
      <c r="K827" s="31">
        <f t="shared" si="90"/>
        <v>0</v>
      </c>
      <c r="L827" s="52">
        <f t="shared" si="92"/>
        <v>0</v>
      </c>
      <c r="M827" s="31">
        <f t="shared" si="89"/>
        <v>0</v>
      </c>
      <c r="N827" s="54">
        <f t="shared" si="93"/>
        <v>0</v>
      </c>
    </row>
    <row r="828" spans="1:14" ht="12.75" hidden="1">
      <c r="A828" s="17" t="s">
        <v>1374</v>
      </c>
      <c r="B828" s="4" t="s">
        <v>1955</v>
      </c>
      <c r="C828" s="3"/>
      <c r="D828" s="3"/>
      <c r="E828" s="26">
        <f t="shared" si="91"/>
        <v>0</v>
      </c>
      <c r="F828" s="31">
        <f>IF(OR(E828=0,E$1142=0),0,E828/E$1142)*100</f>
        <v>0</v>
      </c>
      <c r="G828" s="33"/>
      <c r="H828" s="3"/>
      <c r="I828" s="31">
        <f t="shared" si="95"/>
        <v>0</v>
      </c>
      <c r="J828" s="33"/>
      <c r="K828" s="31">
        <f t="shared" si="90"/>
        <v>0</v>
      </c>
      <c r="L828" s="52">
        <f t="shared" si="92"/>
        <v>0</v>
      </c>
      <c r="M828" s="31">
        <f t="shared" si="89"/>
        <v>0</v>
      </c>
      <c r="N828" s="54">
        <f t="shared" si="93"/>
        <v>0</v>
      </c>
    </row>
    <row r="829" spans="1:14" ht="12.75" hidden="1">
      <c r="A829" s="17" t="s">
        <v>1375</v>
      </c>
      <c r="B829" s="7" t="s">
        <v>1956</v>
      </c>
      <c r="C829" s="3"/>
      <c r="D829" s="3"/>
      <c r="E829" s="26">
        <f t="shared" si="91"/>
        <v>0</v>
      </c>
      <c r="F829" s="31">
        <f>IF(OR(E829=0,E$1142=0),0,E829/E$1142)*100</f>
        <v>0</v>
      </c>
      <c r="G829" s="33"/>
      <c r="H829" s="3"/>
      <c r="I829" s="31">
        <f t="shared" si="95"/>
        <v>0</v>
      </c>
      <c r="J829" s="33"/>
      <c r="K829" s="31">
        <f t="shared" si="90"/>
        <v>0</v>
      </c>
      <c r="L829" s="52">
        <f t="shared" si="92"/>
        <v>0</v>
      </c>
      <c r="M829" s="31">
        <f t="shared" si="89"/>
        <v>0</v>
      </c>
      <c r="N829" s="54">
        <f t="shared" si="93"/>
        <v>0</v>
      </c>
    </row>
    <row r="830" spans="1:14" ht="12.75" hidden="1">
      <c r="A830" s="17" t="s">
        <v>1376</v>
      </c>
      <c r="B830" s="4" t="s">
        <v>1957</v>
      </c>
      <c r="C830" s="3"/>
      <c r="D830" s="3"/>
      <c r="E830" s="26">
        <f t="shared" si="91"/>
        <v>0</v>
      </c>
      <c r="F830" s="31">
        <f>IF(OR(E830=0,E$1142=0),0,E830/E$1142)*100</f>
        <v>0</v>
      </c>
      <c r="G830" s="33"/>
      <c r="H830" s="3"/>
      <c r="I830" s="31">
        <f t="shared" si="95"/>
        <v>0</v>
      </c>
      <c r="J830" s="33"/>
      <c r="K830" s="31">
        <f t="shared" si="90"/>
        <v>0</v>
      </c>
      <c r="L830" s="52">
        <f t="shared" si="92"/>
        <v>0</v>
      </c>
      <c r="M830" s="31">
        <f t="shared" si="89"/>
        <v>0</v>
      </c>
      <c r="N830" s="54">
        <f t="shared" si="93"/>
        <v>0</v>
      </c>
    </row>
    <row r="831" spans="1:14" ht="12.75" hidden="1">
      <c r="A831" s="17"/>
      <c r="B831" s="4"/>
      <c r="C831" s="3"/>
      <c r="D831" s="3"/>
      <c r="E831" s="26"/>
      <c r="F831" s="31"/>
      <c r="G831" s="33"/>
      <c r="H831" s="3"/>
      <c r="I831" s="31"/>
      <c r="J831" s="33"/>
      <c r="K831" s="31"/>
      <c r="L831" s="52"/>
      <c r="M831" s="31"/>
      <c r="N831" s="54"/>
    </row>
    <row r="832" spans="1:14" ht="12.75" hidden="1">
      <c r="A832" s="17"/>
      <c r="B832" s="4"/>
      <c r="C832" s="3"/>
      <c r="D832" s="3"/>
      <c r="E832" s="26"/>
      <c r="F832" s="31"/>
      <c r="G832" s="33"/>
      <c r="H832" s="3"/>
      <c r="I832" s="31"/>
      <c r="J832" s="33"/>
      <c r="K832" s="31"/>
      <c r="L832" s="52"/>
      <c r="M832" s="31"/>
      <c r="N832" s="54"/>
    </row>
    <row r="833" spans="1:14" ht="12.75" hidden="1">
      <c r="A833" s="17" t="s">
        <v>1377</v>
      </c>
      <c r="B833" s="4" t="s">
        <v>1958</v>
      </c>
      <c r="C833" s="3"/>
      <c r="D833" s="3"/>
      <c r="E833" s="26">
        <f t="shared" si="91"/>
        <v>0</v>
      </c>
      <c r="F833" s="31">
        <f>IF(OR(E833=0,E$1142=0),0,E833/E$1142)*100</f>
        <v>0</v>
      </c>
      <c r="G833" s="33"/>
      <c r="H833" s="3"/>
      <c r="I833" s="31">
        <f t="shared" si="95"/>
        <v>0</v>
      </c>
      <c r="J833" s="33"/>
      <c r="K833" s="31">
        <f t="shared" si="90"/>
        <v>0</v>
      </c>
      <c r="L833" s="52">
        <f t="shared" si="92"/>
        <v>0</v>
      </c>
      <c r="M833" s="31">
        <f t="shared" si="89"/>
        <v>0</v>
      </c>
      <c r="N833" s="54">
        <f t="shared" si="93"/>
        <v>0</v>
      </c>
    </row>
    <row r="834" spans="1:14" ht="12.75" hidden="1">
      <c r="A834" s="17" t="s">
        <v>1378</v>
      </c>
      <c r="B834" s="4" t="s">
        <v>1959</v>
      </c>
      <c r="C834" s="3"/>
      <c r="D834" s="3"/>
      <c r="E834" s="26">
        <f t="shared" si="91"/>
        <v>0</v>
      </c>
      <c r="F834" s="31">
        <f>IF(OR(E834=0,E$1142=0),0,E834/E$1142)*100</f>
        <v>0</v>
      </c>
      <c r="G834" s="33"/>
      <c r="H834" s="3"/>
      <c r="I834" s="31">
        <f t="shared" si="95"/>
        <v>0</v>
      </c>
      <c r="J834" s="33"/>
      <c r="K834" s="31">
        <f t="shared" si="90"/>
        <v>0</v>
      </c>
      <c r="L834" s="52">
        <f t="shared" si="92"/>
        <v>0</v>
      </c>
      <c r="M834" s="31">
        <f t="shared" si="89"/>
        <v>0</v>
      </c>
      <c r="N834" s="54">
        <f t="shared" si="93"/>
        <v>0</v>
      </c>
    </row>
    <row r="835" spans="1:14" ht="12.75" hidden="1">
      <c r="A835" s="17" t="s">
        <v>1379</v>
      </c>
      <c r="B835" s="4" t="s">
        <v>1960</v>
      </c>
      <c r="C835" s="3"/>
      <c r="D835" s="3"/>
      <c r="E835" s="26">
        <f t="shared" si="91"/>
        <v>0</v>
      </c>
      <c r="F835" s="31">
        <f>IF(OR(E835=0,E$1142=0),0,E835/E$1142)*100</f>
        <v>0</v>
      </c>
      <c r="G835" s="33"/>
      <c r="H835" s="3"/>
      <c r="I835" s="31">
        <f t="shared" si="95"/>
        <v>0</v>
      </c>
      <c r="J835" s="33"/>
      <c r="K835" s="31">
        <f t="shared" si="90"/>
        <v>0</v>
      </c>
      <c r="L835" s="52">
        <f t="shared" si="92"/>
        <v>0</v>
      </c>
      <c r="M835" s="31">
        <f t="shared" si="89"/>
        <v>0</v>
      </c>
      <c r="N835" s="54">
        <f t="shared" si="93"/>
        <v>0</v>
      </c>
    </row>
    <row r="836" spans="1:14" ht="12.75" hidden="1">
      <c r="A836" s="17"/>
      <c r="B836" s="4"/>
      <c r="C836" s="3"/>
      <c r="D836" s="3"/>
      <c r="E836" s="26"/>
      <c r="F836" s="31"/>
      <c r="G836" s="33"/>
      <c r="H836" s="3"/>
      <c r="I836" s="31"/>
      <c r="J836" s="33"/>
      <c r="K836" s="31"/>
      <c r="L836" s="52"/>
      <c r="M836" s="31"/>
      <c r="N836" s="54"/>
    </row>
    <row r="837" spans="1:14" ht="12.75" hidden="1">
      <c r="A837" s="17"/>
      <c r="B837" s="4"/>
      <c r="C837" s="3"/>
      <c r="D837" s="3"/>
      <c r="E837" s="26"/>
      <c r="F837" s="31"/>
      <c r="G837" s="33"/>
      <c r="H837" s="3"/>
      <c r="I837" s="31"/>
      <c r="J837" s="33"/>
      <c r="K837" s="31"/>
      <c r="L837" s="52"/>
      <c r="M837" s="31"/>
      <c r="N837" s="54"/>
    </row>
    <row r="838" spans="1:14" ht="12.75" hidden="1">
      <c r="A838" s="17"/>
      <c r="B838" s="4"/>
      <c r="C838" s="3"/>
      <c r="D838" s="3"/>
      <c r="E838" s="26"/>
      <c r="F838" s="31"/>
      <c r="G838" s="33"/>
      <c r="H838" s="3"/>
      <c r="I838" s="31"/>
      <c r="J838" s="33"/>
      <c r="K838" s="31"/>
      <c r="L838" s="52"/>
      <c r="M838" s="31"/>
      <c r="N838" s="54"/>
    </row>
    <row r="839" spans="1:14" ht="12.75">
      <c r="A839" s="13" t="s">
        <v>1961</v>
      </c>
      <c r="B839" s="5" t="s">
        <v>1962</v>
      </c>
      <c r="C839" s="2">
        <f>SUM(C840:C862)</f>
        <v>0</v>
      </c>
      <c r="D839" s="2">
        <f>SUM(D840:D862)</f>
        <v>200.779</v>
      </c>
      <c r="E839" s="25">
        <f t="shared" si="91"/>
        <v>200.779</v>
      </c>
      <c r="F839" s="30">
        <f aca="true" t="shared" si="97" ref="F839:F848">IF(OR(E839=0,E$1142=0),0,E839/E$1142)*100</f>
        <v>0.00046912625620053165</v>
      </c>
      <c r="G839" s="32">
        <f>SUM(G840:G862)</f>
        <v>0</v>
      </c>
      <c r="H839" s="2">
        <f>SUM(H840:H862)</f>
        <v>0</v>
      </c>
      <c r="I839" s="30">
        <f t="shared" si="95"/>
        <v>0</v>
      </c>
      <c r="J839" s="32">
        <f>SUM(J840:J862)</f>
        <v>0</v>
      </c>
      <c r="K839" s="30">
        <f t="shared" si="90"/>
        <v>0</v>
      </c>
      <c r="L839" s="32">
        <f t="shared" si="92"/>
        <v>0</v>
      </c>
      <c r="M839" s="30">
        <f t="shared" si="89"/>
        <v>0</v>
      </c>
      <c r="N839" s="27">
        <f t="shared" si="93"/>
        <v>200.779</v>
      </c>
    </row>
    <row r="840" spans="1:14" ht="12.75">
      <c r="A840" s="17" t="s">
        <v>1380</v>
      </c>
      <c r="B840" s="4" t="s">
        <v>1963</v>
      </c>
      <c r="C840" s="3"/>
      <c r="D840" s="3">
        <v>200.779</v>
      </c>
      <c r="E840" s="26">
        <f t="shared" si="91"/>
        <v>200.779</v>
      </c>
      <c r="F840" s="31">
        <f t="shared" si="97"/>
        <v>0.00046912625620053165</v>
      </c>
      <c r="G840" s="33"/>
      <c r="H840" s="3"/>
      <c r="I840" s="31">
        <f t="shared" si="95"/>
        <v>0</v>
      </c>
      <c r="J840" s="33"/>
      <c r="K840" s="31">
        <f t="shared" si="90"/>
        <v>0</v>
      </c>
      <c r="L840" s="52">
        <f t="shared" si="92"/>
        <v>0</v>
      </c>
      <c r="M840" s="31">
        <f t="shared" si="89"/>
        <v>0</v>
      </c>
      <c r="N840" s="54">
        <f t="shared" si="93"/>
        <v>200.779</v>
      </c>
    </row>
    <row r="841" spans="1:14" ht="12.75" hidden="1">
      <c r="A841" s="17" t="s">
        <v>1381</v>
      </c>
      <c r="B841" s="7" t="s">
        <v>598</v>
      </c>
      <c r="C841" s="3"/>
      <c r="D841" s="3"/>
      <c r="E841" s="26">
        <f t="shared" si="91"/>
        <v>0</v>
      </c>
      <c r="F841" s="31">
        <f t="shared" si="97"/>
        <v>0</v>
      </c>
      <c r="G841" s="33"/>
      <c r="H841" s="3"/>
      <c r="I841" s="31">
        <f t="shared" si="95"/>
        <v>0</v>
      </c>
      <c r="J841" s="33"/>
      <c r="K841" s="31">
        <f t="shared" si="90"/>
        <v>0</v>
      </c>
      <c r="L841" s="52">
        <f t="shared" si="92"/>
        <v>0</v>
      </c>
      <c r="M841" s="31">
        <f t="shared" si="89"/>
        <v>0</v>
      </c>
      <c r="N841" s="54">
        <f t="shared" si="93"/>
        <v>0</v>
      </c>
    </row>
    <row r="842" spans="1:14" ht="12.75" hidden="1">
      <c r="A842" s="17" t="s">
        <v>1382</v>
      </c>
      <c r="B842" s="7" t="s">
        <v>1964</v>
      </c>
      <c r="C842" s="3"/>
      <c r="D842" s="3"/>
      <c r="E842" s="26">
        <f t="shared" si="91"/>
        <v>0</v>
      </c>
      <c r="F842" s="31">
        <f t="shared" si="97"/>
        <v>0</v>
      </c>
      <c r="G842" s="33"/>
      <c r="H842" s="3"/>
      <c r="I842" s="31">
        <f t="shared" si="95"/>
        <v>0</v>
      </c>
      <c r="J842" s="33"/>
      <c r="K842" s="31">
        <f t="shared" si="90"/>
        <v>0</v>
      </c>
      <c r="L842" s="52">
        <f t="shared" si="92"/>
        <v>0</v>
      </c>
      <c r="M842" s="31">
        <f t="shared" si="89"/>
        <v>0</v>
      </c>
      <c r="N842" s="54">
        <f t="shared" si="93"/>
        <v>0</v>
      </c>
    </row>
    <row r="843" spans="1:14" ht="12.75" hidden="1">
      <c r="A843" s="17" t="s">
        <v>1383</v>
      </c>
      <c r="B843" s="7" t="s">
        <v>1965</v>
      </c>
      <c r="C843" s="3"/>
      <c r="D843" s="3"/>
      <c r="E843" s="26">
        <f t="shared" si="91"/>
        <v>0</v>
      </c>
      <c r="F843" s="31">
        <f t="shared" si="97"/>
        <v>0</v>
      </c>
      <c r="G843" s="33"/>
      <c r="H843" s="3"/>
      <c r="I843" s="31">
        <f t="shared" si="95"/>
        <v>0</v>
      </c>
      <c r="J843" s="33"/>
      <c r="K843" s="31">
        <f t="shared" si="90"/>
        <v>0</v>
      </c>
      <c r="L843" s="52">
        <f t="shared" si="92"/>
        <v>0</v>
      </c>
      <c r="M843" s="31">
        <f t="shared" si="89"/>
        <v>0</v>
      </c>
      <c r="N843" s="54">
        <f t="shared" si="93"/>
        <v>0</v>
      </c>
    </row>
    <row r="844" spans="1:14" ht="12.75" hidden="1">
      <c r="A844" s="17" t="s">
        <v>1384</v>
      </c>
      <c r="B844" s="7" t="s">
        <v>1966</v>
      </c>
      <c r="C844" s="3"/>
      <c r="D844" s="3"/>
      <c r="E844" s="26">
        <f t="shared" si="91"/>
        <v>0</v>
      </c>
      <c r="F844" s="31">
        <f t="shared" si="97"/>
        <v>0</v>
      </c>
      <c r="G844" s="33"/>
      <c r="H844" s="3"/>
      <c r="I844" s="31">
        <f t="shared" si="95"/>
        <v>0</v>
      </c>
      <c r="J844" s="33"/>
      <c r="K844" s="31">
        <f t="shared" si="90"/>
        <v>0</v>
      </c>
      <c r="L844" s="52">
        <f t="shared" si="92"/>
        <v>0</v>
      </c>
      <c r="M844" s="31">
        <f t="shared" si="89"/>
        <v>0</v>
      </c>
      <c r="N844" s="54">
        <f t="shared" si="93"/>
        <v>0</v>
      </c>
    </row>
    <row r="845" spans="1:14" ht="12.75" hidden="1">
      <c r="A845" s="17" t="s">
        <v>1385</v>
      </c>
      <c r="B845" s="7" t="s">
        <v>1967</v>
      </c>
      <c r="C845" s="3"/>
      <c r="D845" s="3"/>
      <c r="E845" s="26">
        <f t="shared" si="91"/>
        <v>0</v>
      </c>
      <c r="F845" s="31">
        <f t="shared" si="97"/>
        <v>0</v>
      </c>
      <c r="G845" s="33"/>
      <c r="H845" s="3"/>
      <c r="I845" s="31">
        <f t="shared" si="95"/>
        <v>0</v>
      </c>
      <c r="J845" s="33"/>
      <c r="K845" s="31">
        <f t="shared" si="90"/>
        <v>0</v>
      </c>
      <c r="L845" s="52">
        <f t="shared" si="92"/>
        <v>0</v>
      </c>
      <c r="M845" s="31">
        <f t="shared" si="89"/>
        <v>0</v>
      </c>
      <c r="N845" s="54">
        <f t="shared" si="93"/>
        <v>0</v>
      </c>
    </row>
    <row r="846" spans="1:14" ht="12.75" hidden="1">
      <c r="A846" s="17" t="s">
        <v>1386</v>
      </c>
      <c r="B846" s="7" t="s">
        <v>602</v>
      </c>
      <c r="C846" s="3"/>
      <c r="D846" s="3"/>
      <c r="E846" s="26">
        <f t="shared" si="91"/>
        <v>0</v>
      </c>
      <c r="F846" s="31">
        <f t="shared" si="97"/>
        <v>0</v>
      </c>
      <c r="G846" s="33"/>
      <c r="H846" s="3"/>
      <c r="I846" s="31">
        <f t="shared" si="95"/>
        <v>0</v>
      </c>
      <c r="J846" s="33"/>
      <c r="K846" s="31">
        <f t="shared" si="90"/>
        <v>0</v>
      </c>
      <c r="L846" s="52">
        <f t="shared" si="92"/>
        <v>0</v>
      </c>
      <c r="M846" s="31">
        <f t="shared" si="89"/>
        <v>0</v>
      </c>
      <c r="N846" s="54">
        <f t="shared" si="93"/>
        <v>0</v>
      </c>
    </row>
    <row r="847" spans="1:14" ht="12.75" hidden="1">
      <c r="A847" s="17" t="s">
        <v>1387</v>
      </c>
      <c r="B847" s="7" t="s">
        <v>1968</v>
      </c>
      <c r="C847" s="3"/>
      <c r="D847" s="3"/>
      <c r="E847" s="26">
        <f t="shared" si="91"/>
        <v>0</v>
      </c>
      <c r="F847" s="31">
        <f t="shared" si="97"/>
        <v>0</v>
      </c>
      <c r="G847" s="33"/>
      <c r="H847" s="3"/>
      <c r="I847" s="31">
        <f t="shared" si="95"/>
        <v>0</v>
      </c>
      <c r="J847" s="33"/>
      <c r="K847" s="31">
        <f t="shared" si="90"/>
        <v>0</v>
      </c>
      <c r="L847" s="52">
        <f t="shared" si="92"/>
        <v>0</v>
      </c>
      <c r="M847" s="31">
        <f t="shared" si="89"/>
        <v>0</v>
      </c>
      <c r="N847" s="54">
        <f t="shared" si="93"/>
        <v>0</v>
      </c>
    </row>
    <row r="848" spans="1:14" ht="12.75" hidden="1">
      <c r="A848" s="17" t="s">
        <v>1388</v>
      </c>
      <c r="B848" s="7" t="s">
        <v>1969</v>
      </c>
      <c r="C848" s="3"/>
      <c r="D848" s="3"/>
      <c r="E848" s="26">
        <f t="shared" si="91"/>
        <v>0</v>
      </c>
      <c r="F848" s="31">
        <f t="shared" si="97"/>
        <v>0</v>
      </c>
      <c r="G848" s="33"/>
      <c r="H848" s="3"/>
      <c r="I848" s="31">
        <f t="shared" si="95"/>
        <v>0</v>
      </c>
      <c r="J848" s="33"/>
      <c r="K848" s="31">
        <f t="shared" si="90"/>
        <v>0</v>
      </c>
      <c r="L848" s="52">
        <f t="shared" si="92"/>
        <v>0</v>
      </c>
      <c r="M848" s="31">
        <f t="shared" si="89"/>
        <v>0</v>
      </c>
      <c r="N848" s="54">
        <f t="shared" si="93"/>
        <v>0</v>
      </c>
    </row>
    <row r="849" spans="1:14" ht="12.75" hidden="1">
      <c r="A849" s="17"/>
      <c r="B849" s="7"/>
      <c r="C849" s="3"/>
      <c r="D849" s="3"/>
      <c r="E849" s="26"/>
      <c r="F849" s="31"/>
      <c r="G849" s="33"/>
      <c r="H849" s="3"/>
      <c r="I849" s="31"/>
      <c r="J849" s="33"/>
      <c r="K849" s="31"/>
      <c r="L849" s="52"/>
      <c r="M849" s="31"/>
      <c r="N849" s="54"/>
    </row>
    <row r="850" spans="1:14" ht="12.75" hidden="1">
      <c r="A850" s="17" t="s">
        <v>1389</v>
      </c>
      <c r="B850" s="7" t="s">
        <v>1970</v>
      </c>
      <c r="C850" s="3"/>
      <c r="D850" s="3"/>
      <c r="E850" s="26">
        <f t="shared" si="91"/>
        <v>0</v>
      </c>
      <c r="F850" s="31">
        <f aca="true" t="shared" si="98" ref="F850:F867">IF(OR(E850=0,E$1142=0),0,E850/E$1142)*100</f>
        <v>0</v>
      </c>
      <c r="G850" s="33"/>
      <c r="H850" s="3"/>
      <c r="I850" s="31">
        <f t="shared" si="95"/>
        <v>0</v>
      </c>
      <c r="J850" s="33"/>
      <c r="K850" s="31">
        <f t="shared" si="90"/>
        <v>0</v>
      </c>
      <c r="L850" s="52">
        <f t="shared" si="92"/>
        <v>0</v>
      </c>
      <c r="M850" s="31">
        <f t="shared" si="89"/>
        <v>0</v>
      </c>
      <c r="N850" s="54">
        <f t="shared" si="93"/>
        <v>0</v>
      </c>
    </row>
    <row r="851" spans="1:14" ht="12.75" hidden="1">
      <c r="A851" s="17" t="s">
        <v>1390</v>
      </c>
      <c r="B851" s="4" t="s">
        <v>1971</v>
      </c>
      <c r="C851" s="3"/>
      <c r="D851" s="3"/>
      <c r="E851" s="26">
        <f t="shared" si="91"/>
        <v>0</v>
      </c>
      <c r="F851" s="31">
        <f t="shared" si="98"/>
        <v>0</v>
      </c>
      <c r="G851" s="33"/>
      <c r="H851" s="3"/>
      <c r="I851" s="31">
        <f t="shared" si="95"/>
        <v>0</v>
      </c>
      <c r="J851" s="33"/>
      <c r="K851" s="31">
        <f t="shared" si="90"/>
        <v>0</v>
      </c>
      <c r="L851" s="52">
        <f t="shared" si="92"/>
        <v>0</v>
      </c>
      <c r="M851" s="31">
        <f t="shared" si="89"/>
        <v>0</v>
      </c>
      <c r="N851" s="54">
        <f t="shared" si="93"/>
        <v>0</v>
      </c>
    </row>
    <row r="852" spans="1:14" ht="12.75" hidden="1">
      <c r="A852" s="17" t="s">
        <v>1391</v>
      </c>
      <c r="B852" s="7" t="s">
        <v>1836</v>
      </c>
      <c r="C852" s="3"/>
      <c r="D852" s="3"/>
      <c r="E852" s="26">
        <f t="shared" si="91"/>
        <v>0</v>
      </c>
      <c r="F852" s="31">
        <f t="shared" si="98"/>
        <v>0</v>
      </c>
      <c r="G852" s="33"/>
      <c r="H852" s="3"/>
      <c r="I852" s="31">
        <f t="shared" si="95"/>
        <v>0</v>
      </c>
      <c r="J852" s="33"/>
      <c r="K852" s="31">
        <f t="shared" si="90"/>
        <v>0</v>
      </c>
      <c r="L852" s="52">
        <f t="shared" si="92"/>
        <v>0</v>
      </c>
      <c r="M852" s="31">
        <f t="shared" si="89"/>
        <v>0</v>
      </c>
      <c r="N852" s="54">
        <f t="shared" si="93"/>
        <v>0</v>
      </c>
    </row>
    <row r="853" spans="1:14" ht="12.75" hidden="1">
      <c r="A853" s="17" t="s">
        <v>1392</v>
      </c>
      <c r="B853" s="7" t="s">
        <v>1972</v>
      </c>
      <c r="C853" s="3"/>
      <c r="D853" s="3"/>
      <c r="E853" s="26">
        <f t="shared" si="91"/>
        <v>0</v>
      </c>
      <c r="F853" s="31">
        <f t="shared" si="98"/>
        <v>0</v>
      </c>
      <c r="G853" s="33"/>
      <c r="H853" s="3"/>
      <c r="I853" s="31">
        <f t="shared" si="95"/>
        <v>0</v>
      </c>
      <c r="J853" s="33"/>
      <c r="K853" s="31">
        <f t="shared" si="90"/>
        <v>0</v>
      </c>
      <c r="L853" s="52">
        <f t="shared" si="92"/>
        <v>0</v>
      </c>
      <c r="M853" s="31">
        <f t="shared" si="89"/>
        <v>0</v>
      </c>
      <c r="N853" s="54">
        <f t="shared" si="93"/>
        <v>0</v>
      </c>
    </row>
    <row r="854" spans="1:14" ht="12.75" hidden="1">
      <c r="A854" s="17" t="s">
        <v>1393</v>
      </c>
      <c r="B854" s="7" t="s">
        <v>1973</v>
      </c>
      <c r="C854" s="3"/>
      <c r="D854" s="3"/>
      <c r="E854" s="26">
        <f t="shared" si="91"/>
        <v>0</v>
      </c>
      <c r="F854" s="31">
        <f t="shared" si="98"/>
        <v>0</v>
      </c>
      <c r="G854" s="33"/>
      <c r="H854" s="3"/>
      <c r="I854" s="31">
        <f t="shared" si="95"/>
        <v>0</v>
      </c>
      <c r="J854" s="33"/>
      <c r="K854" s="31">
        <f t="shared" si="90"/>
        <v>0</v>
      </c>
      <c r="L854" s="52">
        <f t="shared" si="92"/>
        <v>0</v>
      </c>
      <c r="M854" s="31">
        <f t="shared" si="89"/>
        <v>0</v>
      </c>
      <c r="N854" s="54">
        <f t="shared" si="93"/>
        <v>0</v>
      </c>
    </row>
    <row r="855" spans="1:14" ht="12.75" hidden="1">
      <c r="A855" s="17" t="s">
        <v>1394</v>
      </c>
      <c r="B855" s="4" t="s">
        <v>1974</v>
      </c>
      <c r="C855" s="3"/>
      <c r="D855" s="3"/>
      <c r="E855" s="26">
        <f t="shared" si="91"/>
        <v>0</v>
      </c>
      <c r="F855" s="31">
        <f t="shared" si="98"/>
        <v>0</v>
      </c>
      <c r="G855" s="33"/>
      <c r="H855" s="3"/>
      <c r="I855" s="31">
        <f t="shared" si="95"/>
        <v>0</v>
      </c>
      <c r="J855" s="33"/>
      <c r="K855" s="31">
        <f t="shared" si="90"/>
        <v>0</v>
      </c>
      <c r="L855" s="52">
        <f t="shared" si="92"/>
        <v>0</v>
      </c>
      <c r="M855" s="31">
        <f t="shared" si="89"/>
        <v>0</v>
      </c>
      <c r="N855" s="54">
        <f t="shared" si="93"/>
        <v>0</v>
      </c>
    </row>
    <row r="856" spans="1:14" ht="12.75" hidden="1">
      <c r="A856" s="17" t="s">
        <v>1395</v>
      </c>
      <c r="B856" s="4" t="s">
        <v>1975</v>
      </c>
      <c r="C856" s="3"/>
      <c r="D856" s="3"/>
      <c r="E856" s="26">
        <f t="shared" si="91"/>
        <v>0</v>
      </c>
      <c r="F856" s="31">
        <f t="shared" si="98"/>
        <v>0</v>
      </c>
      <c r="G856" s="33"/>
      <c r="H856" s="3"/>
      <c r="I856" s="31">
        <f t="shared" si="95"/>
        <v>0</v>
      </c>
      <c r="J856" s="33"/>
      <c r="K856" s="31">
        <f t="shared" si="90"/>
        <v>0</v>
      </c>
      <c r="L856" s="52">
        <f t="shared" si="92"/>
        <v>0</v>
      </c>
      <c r="M856" s="31">
        <f t="shared" si="89"/>
        <v>0</v>
      </c>
      <c r="N856" s="54">
        <f t="shared" si="93"/>
        <v>0</v>
      </c>
    </row>
    <row r="857" spans="1:14" ht="12.75" hidden="1">
      <c r="A857" s="17" t="s">
        <v>1396</v>
      </c>
      <c r="B857" s="4" t="s">
        <v>0</v>
      </c>
      <c r="C857" s="3"/>
      <c r="D857" s="3"/>
      <c r="E857" s="26">
        <f t="shared" si="91"/>
        <v>0</v>
      </c>
      <c r="F857" s="31">
        <f t="shared" si="98"/>
        <v>0</v>
      </c>
      <c r="G857" s="33"/>
      <c r="H857" s="3"/>
      <c r="I857" s="31">
        <f t="shared" si="95"/>
        <v>0</v>
      </c>
      <c r="J857" s="33"/>
      <c r="K857" s="31">
        <f t="shared" si="90"/>
        <v>0</v>
      </c>
      <c r="L857" s="52">
        <f t="shared" si="92"/>
        <v>0</v>
      </c>
      <c r="M857" s="31">
        <f t="shared" si="89"/>
        <v>0</v>
      </c>
      <c r="N857" s="54">
        <f t="shared" si="93"/>
        <v>0</v>
      </c>
    </row>
    <row r="858" spans="1:14" ht="12.75" hidden="1">
      <c r="A858" s="17" t="s">
        <v>1397</v>
      </c>
      <c r="B858" s="4" t="s">
        <v>1</v>
      </c>
      <c r="C858" s="3"/>
      <c r="D858" s="3"/>
      <c r="E858" s="26">
        <f t="shared" si="91"/>
        <v>0</v>
      </c>
      <c r="F858" s="31">
        <f t="shared" si="98"/>
        <v>0</v>
      </c>
      <c r="G858" s="33"/>
      <c r="H858" s="3"/>
      <c r="I858" s="31">
        <f t="shared" si="95"/>
        <v>0</v>
      </c>
      <c r="J858" s="33"/>
      <c r="K858" s="31">
        <f t="shared" si="90"/>
        <v>0</v>
      </c>
      <c r="L858" s="52">
        <f t="shared" si="92"/>
        <v>0</v>
      </c>
      <c r="M858" s="31">
        <f t="shared" si="89"/>
        <v>0</v>
      </c>
      <c r="N858" s="54">
        <f t="shared" si="93"/>
        <v>0</v>
      </c>
    </row>
    <row r="859" spans="1:14" ht="12.75" hidden="1">
      <c r="A859" s="17" t="s">
        <v>1398</v>
      </c>
      <c r="B859" s="4" t="s">
        <v>2</v>
      </c>
      <c r="C859" s="3"/>
      <c r="D859" s="3"/>
      <c r="E859" s="26">
        <f t="shared" si="91"/>
        <v>0</v>
      </c>
      <c r="F859" s="31">
        <f t="shared" si="98"/>
        <v>0</v>
      </c>
      <c r="G859" s="33"/>
      <c r="H859" s="3"/>
      <c r="I859" s="31">
        <f t="shared" si="95"/>
        <v>0</v>
      </c>
      <c r="J859" s="33"/>
      <c r="K859" s="31">
        <f t="shared" si="90"/>
        <v>0</v>
      </c>
      <c r="L859" s="52">
        <f t="shared" si="92"/>
        <v>0</v>
      </c>
      <c r="M859" s="31">
        <f t="shared" si="89"/>
        <v>0</v>
      </c>
      <c r="N859" s="54">
        <f t="shared" si="93"/>
        <v>0</v>
      </c>
    </row>
    <row r="860" spans="1:14" ht="12.75" hidden="1">
      <c r="A860" s="17" t="s">
        <v>1399</v>
      </c>
      <c r="B860" s="4" t="s">
        <v>3</v>
      </c>
      <c r="C860" s="3"/>
      <c r="D860" s="3"/>
      <c r="E860" s="26">
        <f t="shared" si="91"/>
        <v>0</v>
      </c>
      <c r="F860" s="31">
        <f t="shared" si="98"/>
        <v>0</v>
      </c>
      <c r="G860" s="33"/>
      <c r="H860" s="3"/>
      <c r="I860" s="31">
        <f t="shared" si="95"/>
        <v>0</v>
      </c>
      <c r="J860" s="33"/>
      <c r="K860" s="31">
        <f t="shared" si="90"/>
        <v>0</v>
      </c>
      <c r="L860" s="52">
        <f t="shared" si="92"/>
        <v>0</v>
      </c>
      <c r="M860" s="31">
        <f t="shared" si="89"/>
        <v>0</v>
      </c>
      <c r="N860" s="54">
        <f t="shared" si="93"/>
        <v>0</v>
      </c>
    </row>
    <row r="861" spans="1:14" ht="12.75" hidden="1">
      <c r="A861" s="17" t="s">
        <v>1400</v>
      </c>
      <c r="B861" s="4" t="s">
        <v>4</v>
      </c>
      <c r="C861" s="3"/>
      <c r="D861" s="3"/>
      <c r="E861" s="26">
        <f t="shared" si="91"/>
        <v>0</v>
      </c>
      <c r="F861" s="31">
        <f t="shared" si="98"/>
        <v>0</v>
      </c>
      <c r="G861" s="33"/>
      <c r="H861" s="3"/>
      <c r="I861" s="31">
        <f t="shared" si="95"/>
        <v>0</v>
      </c>
      <c r="J861" s="33"/>
      <c r="K861" s="31">
        <f t="shared" si="90"/>
        <v>0</v>
      </c>
      <c r="L861" s="52">
        <f t="shared" si="92"/>
        <v>0</v>
      </c>
      <c r="M861" s="31">
        <f t="shared" si="89"/>
        <v>0</v>
      </c>
      <c r="N861" s="54">
        <f t="shared" si="93"/>
        <v>0</v>
      </c>
    </row>
    <row r="862" spans="1:14" ht="12.75" hidden="1">
      <c r="A862" s="17" t="s">
        <v>1401</v>
      </c>
      <c r="B862" s="4" t="s">
        <v>5</v>
      </c>
      <c r="C862" s="3"/>
      <c r="D862" s="3"/>
      <c r="E862" s="26">
        <f t="shared" si="91"/>
        <v>0</v>
      </c>
      <c r="F862" s="31">
        <f t="shared" si="98"/>
        <v>0</v>
      </c>
      <c r="G862" s="33"/>
      <c r="H862" s="3"/>
      <c r="I862" s="31">
        <f t="shared" si="95"/>
        <v>0</v>
      </c>
      <c r="J862" s="33"/>
      <c r="K862" s="31">
        <f t="shared" si="90"/>
        <v>0</v>
      </c>
      <c r="L862" s="52">
        <f t="shared" si="92"/>
        <v>0</v>
      </c>
      <c r="M862" s="31">
        <f t="shared" si="89"/>
        <v>0</v>
      </c>
      <c r="N862" s="54">
        <f t="shared" si="93"/>
        <v>0</v>
      </c>
    </row>
    <row r="863" spans="1:14" ht="12.75" hidden="1">
      <c r="A863" s="17"/>
      <c r="B863" s="4"/>
      <c r="C863" s="3"/>
      <c r="D863" s="3"/>
      <c r="E863" s="26"/>
      <c r="F863" s="31"/>
      <c r="G863" s="33"/>
      <c r="H863" s="3"/>
      <c r="I863" s="31"/>
      <c r="J863" s="33"/>
      <c r="K863" s="31"/>
      <c r="L863" s="52"/>
      <c r="M863" s="31"/>
      <c r="N863" s="54"/>
    </row>
    <row r="864" spans="1:14" ht="12.75" hidden="1">
      <c r="A864" s="13" t="s">
        <v>6</v>
      </c>
      <c r="B864" s="5" t="s">
        <v>7</v>
      </c>
      <c r="C864" s="2">
        <f>SUM(C865:C867)</f>
        <v>0</v>
      </c>
      <c r="D864" s="2">
        <f>SUM(D865:D867)</f>
        <v>0</v>
      </c>
      <c r="E864" s="25">
        <f t="shared" si="91"/>
        <v>0</v>
      </c>
      <c r="F864" s="30">
        <f t="shared" si="98"/>
        <v>0</v>
      </c>
      <c r="G864" s="32">
        <f>SUM(G865:G867)</f>
        <v>0</v>
      </c>
      <c r="H864" s="2">
        <f>SUM(H865:H867)</f>
        <v>0</v>
      </c>
      <c r="I864" s="30">
        <f t="shared" si="95"/>
        <v>0</v>
      </c>
      <c r="J864" s="32">
        <f>SUM(J865:J867)</f>
        <v>0</v>
      </c>
      <c r="K864" s="30">
        <f t="shared" si="90"/>
        <v>0</v>
      </c>
      <c r="L864" s="32">
        <f t="shared" si="92"/>
        <v>0</v>
      </c>
      <c r="M864" s="30">
        <f t="shared" si="89"/>
        <v>0</v>
      </c>
      <c r="N864" s="27">
        <f t="shared" si="93"/>
        <v>0</v>
      </c>
    </row>
    <row r="865" spans="1:14" ht="12.75" hidden="1">
      <c r="A865" s="17" t="s">
        <v>1402</v>
      </c>
      <c r="B865" s="7" t="s">
        <v>1833</v>
      </c>
      <c r="C865" s="3"/>
      <c r="D865" s="3"/>
      <c r="E865" s="26">
        <f t="shared" si="91"/>
        <v>0</v>
      </c>
      <c r="F865" s="31">
        <f t="shared" si="98"/>
        <v>0</v>
      </c>
      <c r="G865" s="33"/>
      <c r="H865" s="3"/>
      <c r="I865" s="31">
        <f t="shared" si="95"/>
        <v>0</v>
      </c>
      <c r="J865" s="33"/>
      <c r="K865" s="31">
        <f t="shared" si="90"/>
        <v>0</v>
      </c>
      <c r="L865" s="52">
        <f t="shared" si="92"/>
        <v>0</v>
      </c>
      <c r="M865" s="31">
        <f aca="true" t="shared" si="99" ref="M865:M960">IF(OR(L865=0,E865=0),0,L865/E865)*100</f>
        <v>0</v>
      </c>
      <c r="N865" s="54">
        <f t="shared" si="93"/>
        <v>0</v>
      </c>
    </row>
    <row r="866" spans="1:14" ht="12.75" hidden="1">
      <c r="A866" s="17" t="s">
        <v>1403</v>
      </c>
      <c r="B866" s="4" t="s">
        <v>8</v>
      </c>
      <c r="C866" s="3"/>
      <c r="D866" s="3"/>
      <c r="E866" s="26">
        <f t="shared" si="91"/>
        <v>0</v>
      </c>
      <c r="F866" s="31">
        <f t="shared" si="98"/>
        <v>0</v>
      </c>
      <c r="G866" s="33"/>
      <c r="H866" s="3"/>
      <c r="I866" s="31">
        <f t="shared" si="95"/>
        <v>0</v>
      </c>
      <c r="J866" s="33"/>
      <c r="K866" s="31">
        <f aca="true" t="shared" si="100" ref="K866:K961">IF(OR(J866=0,E866=0),0,J866/E866)*100</f>
        <v>0</v>
      </c>
      <c r="L866" s="52">
        <f t="shared" si="92"/>
        <v>0</v>
      </c>
      <c r="M866" s="31">
        <f t="shared" si="99"/>
        <v>0</v>
      </c>
      <c r="N866" s="54">
        <f t="shared" si="93"/>
        <v>0</v>
      </c>
    </row>
    <row r="867" spans="1:14" ht="12.75" hidden="1">
      <c r="A867" s="17" t="s">
        <v>1404</v>
      </c>
      <c r="B867" s="4" t="s">
        <v>9</v>
      </c>
      <c r="C867" s="3"/>
      <c r="D867" s="3"/>
      <c r="E867" s="26">
        <f t="shared" si="91"/>
        <v>0</v>
      </c>
      <c r="F867" s="31">
        <f t="shared" si="98"/>
        <v>0</v>
      </c>
      <c r="G867" s="33"/>
      <c r="H867" s="3"/>
      <c r="I867" s="31">
        <f t="shared" si="95"/>
        <v>0</v>
      </c>
      <c r="J867" s="33"/>
      <c r="K867" s="31">
        <f t="shared" si="100"/>
        <v>0</v>
      </c>
      <c r="L867" s="52">
        <f t="shared" si="92"/>
        <v>0</v>
      </c>
      <c r="M867" s="31">
        <f t="shared" si="99"/>
        <v>0</v>
      </c>
      <c r="N867" s="54">
        <f t="shared" si="93"/>
        <v>0</v>
      </c>
    </row>
    <row r="868" spans="1:14" ht="12.75" hidden="1">
      <c r="A868" s="17"/>
      <c r="B868" s="4"/>
      <c r="C868" s="3"/>
      <c r="D868" s="3"/>
      <c r="E868" s="26"/>
      <c r="F868" s="31"/>
      <c r="G868" s="33"/>
      <c r="H868" s="3"/>
      <c r="I868" s="31"/>
      <c r="J868" s="33"/>
      <c r="K868" s="31"/>
      <c r="L868" s="52"/>
      <c r="M868" s="31"/>
      <c r="N868" s="54"/>
    </row>
    <row r="869" spans="1:14" ht="12.75" hidden="1">
      <c r="A869" s="13" t="s">
        <v>10</v>
      </c>
      <c r="B869" s="5" t="s">
        <v>11</v>
      </c>
      <c r="C869" s="2">
        <f>SUM(C870:C880)</f>
        <v>0</v>
      </c>
      <c r="D869" s="2">
        <f>SUM(D870:D880)</f>
        <v>0</v>
      </c>
      <c r="E869" s="25">
        <f aca="true" t="shared" si="101" ref="E869:E963">SUM(C869:D869)</f>
        <v>0</v>
      </c>
      <c r="F869" s="30">
        <f>IF(OR(E869=0,E$1142=0),0,E869/E$1142)*100</f>
        <v>0</v>
      </c>
      <c r="G869" s="32">
        <f>SUM(G870:G880)</f>
        <v>0</v>
      </c>
      <c r="H869" s="2">
        <f>SUM(H870:H880)</f>
        <v>0</v>
      </c>
      <c r="I869" s="30">
        <f t="shared" si="95"/>
        <v>0</v>
      </c>
      <c r="J869" s="32">
        <f>SUM(J870:J880)</f>
        <v>0</v>
      </c>
      <c r="K869" s="30">
        <f t="shared" si="100"/>
        <v>0</v>
      </c>
      <c r="L869" s="32">
        <f aca="true" t="shared" si="102" ref="L869:L963">SUM(J869++H869)</f>
        <v>0</v>
      </c>
      <c r="M869" s="30">
        <f t="shared" si="99"/>
        <v>0</v>
      </c>
      <c r="N869" s="27">
        <f aca="true" t="shared" si="103" ref="N869:N963">SUM(E869-L869)</f>
        <v>0</v>
      </c>
    </row>
    <row r="870" spans="1:14" ht="12.75" hidden="1">
      <c r="A870" s="17" t="s">
        <v>1405</v>
      </c>
      <c r="B870" s="7" t="s">
        <v>12</v>
      </c>
      <c r="C870" s="3"/>
      <c r="D870" s="3"/>
      <c r="E870" s="26">
        <f t="shared" si="101"/>
        <v>0</v>
      </c>
      <c r="F870" s="31">
        <f>IF(OR(E870=0,E$1142=0),0,E870/E$1142)*100</f>
        <v>0</v>
      </c>
      <c r="G870" s="33"/>
      <c r="H870" s="3"/>
      <c r="I870" s="31">
        <f t="shared" si="95"/>
        <v>0</v>
      </c>
      <c r="J870" s="33"/>
      <c r="K870" s="31">
        <f t="shared" si="100"/>
        <v>0</v>
      </c>
      <c r="L870" s="52">
        <f t="shared" si="102"/>
        <v>0</v>
      </c>
      <c r="M870" s="31">
        <f t="shared" si="99"/>
        <v>0</v>
      </c>
      <c r="N870" s="54">
        <f t="shared" si="103"/>
        <v>0</v>
      </c>
    </row>
    <row r="871" spans="1:14" ht="12.75" hidden="1">
      <c r="A871" s="17"/>
      <c r="B871" s="7"/>
      <c r="C871" s="3"/>
      <c r="D871" s="3"/>
      <c r="E871" s="26"/>
      <c r="F871" s="31"/>
      <c r="G871" s="33"/>
      <c r="H871" s="3"/>
      <c r="I871" s="31"/>
      <c r="J871" s="33"/>
      <c r="K871" s="31"/>
      <c r="L871" s="52"/>
      <c r="M871" s="31"/>
      <c r="N871" s="54"/>
    </row>
    <row r="872" spans="1:14" ht="12.75" hidden="1">
      <c r="A872" s="17"/>
      <c r="B872" s="7"/>
      <c r="C872" s="3"/>
      <c r="D872" s="3"/>
      <c r="E872" s="26"/>
      <c r="F872" s="31"/>
      <c r="G872" s="33"/>
      <c r="H872" s="3"/>
      <c r="I872" s="31"/>
      <c r="J872" s="33"/>
      <c r="K872" s="31"/>
      <c r="L872" s="52"/>
      <c r="M872" s="31"/>
      <c r="N872" s="54"/>
    </row>
    <row r="873" spans="1:14" ht="12.75" hidden="1">
      <c r="A873" s="17"/>
      <c r="B873" s="7"/>
      <c r="C873" s="3"/>
      <c r="D873" s="3"/>
      <c r="E873" s="26"/>
      <c r="F873" s="31"/>
      <c r="G873" s="33"/>
      <c r="H873" s="3"/>
      <c r="I873" s="31"/>
      <c r="J873" s="33"/>
      <c r="K873" s="31"/>
      <c r="L873" s="52"/>
      <c r="M873" s="31"/>
      <c r="N873" s="54"/>
    </row>
    <row r="874" spans="1:14" ht="12.75" hidden="1">
      <c r="A874" s="17"/>
      <c r="B874" s="7"/>
      <c r="C874" s="3"/>
      <c r="D874" s="3"/>
      <c r="E874" s="26"/>
      <c r="F874" s="31"/>
      <c r="G874" s="33"/>
      <c r="H874" s="3"/>
      <c r="I874" s="31"/>
      <c r="J874" s="33"/>
      <c r="K874" s="31"/>
      <c r="L874" s="52"/>
      <c r="M874" s="31"/>
      <c r="N874" s="54"/>
    </row>
    <row r="875" spans="1:14" ht="12.75" hidden="1">
      <c r="A875" s="17"/>
      <c r="B875" s="7"/>
      <c r="C875" s="3"/>
      <c r="D875" s="3"/>
      <c r="E875" s="26"/>
      <c r="F875" s="31"/>
      <c r="G875" s="33"/>
      <c r="H875" s="3"/>
      <c r="I875" s="31"/>
      <c r="J875" s="33"/>
      <c r="K875" s="31"/>
      <c r="L875" s="52"/>
      <c r="M875" s="31"/>
      <c r="N875" s="54"/>
    </row>
    <row r="876" spans="1:14" ht="12.75" hidden="1">
      <c r="A876" s="17"/>
      <c r="B876" s="7"/>
      <c r="C876" s="3"/>
      <c r="D876" s="3"/>
      <c r="E876" s="26"/>
      <c r="F876" s="31"/>
      <c r="G876" s="33"/>
      <c r="H876" s="3"/>
      <c r="I876" s="31"/>
      <c r="J876" s="33"/>
      <c r="K876" s="31"/>
      <c r="L876" s="52"/>
      <c r="M876" s="31"/>
      <c r="N876" s="54"/>
    </row>
    <row r="877" spans="1:14" ht="12.75" hidden="1">
      <c r="A877" s="17"/>
      <c r="B877" s="7"/>
      <c r="C877" s="3"/>
      <c r="D877" s="3"/>
      <c r="E877" s="26"/>
      <c r="F877" s="31"/>
      <c r="G877" s="33"/>
      <c r="H877" s="3"/>
      <c r="I877" s="31"/>
      <c r="J877" s="33"/>
      <c r="K877" s="31"/>
      <c r="L877" s="52"/>
      <c r="M877" s="31"/>
      <c r="N877" s="54"/>
    </row>
    <row r="878" spans="1:14" ht="12.75" hidden="1">
      <c r="A878" s="17"/>
      <c r="B878" s="7"/>
      <c r="C878" s="3"/>
      <c r="D878" s="3"/>
      <c r="E878" s="26"/>
      <c r="F878" s="31"/>
      <c r="G878" s="33"/>
      <c r="H878" s="3"/>
      <c r="I878" s="31"/>
      <c r="J878" s="33"/>
      <c r="K878" s="31"/>
      <c r="L878" s="52"/>
      <c r="M878" s="31"/>
      <c r="N878" s="54"/>
    </row>
    <row r="879" spans="1:14" ht="12.75" hidden="1">
      <c r="A879" s="17"/>
      <c r="B879" s="7"/>
      <c r="C879" s="3"/>
      <c r="D879" s="3"/>
      <c r="E879" s="26"/>
      <c r="F879" s="31"/>
      <c r="G879" s="33"/>
      <c r="H879" s="3"/>
      <c r="I879" s="31"/>
      <c r="J879" s="33"/>
      <c r="K879" s="31"/>
      <c r="L879" s="52"/>
      <c r="M879" s="31"/>
      <c r="N879" s="54"/>
    </row>
    <row r="880" spans="1:14" ht="12.75" hidden="1">
      <c r="A880" s="17" t="s">
        <v>1406</v>
      </c>
      <c r="B880" s="4" t="s">
        <v>13</v>
      </c>
      <c r="C880" s="3"/>
      <c r="D880" s="3"/>
      <c r="E880" s="26">
        <f t="shared" si="101"/>
        <v>0</v>
      </c>
      <c r="F880" s="31">
        <f>IF(OR(E880=0,E$1142=0),0,E880/E$1142)*100</f>
        <v>0</v>
      </c>
      <c r="G880" s="33"/>
      <c r="H880" s="3"/>
      <c r="I880" s="31">
        <f t="shared" si="95"/>
        <v>0</v>
      </c>
      <c r="J880" s="33"/>
      <c r="K880" s="31">
        <f t="shared" si="100"/>
        <v>0</v>
      </c>
      <c r="L880" s="52">
        <f t="shared" si="102"/>
        <v>0</v>
      </c>
      <c r="M880" s="31">
        <f t="shared" si="99"/>
        <v>0</v>
      </c>
      <c r="N880" s="54">
        <f t="shared" si="103"/>
        <v>0</v>
      </c>
    </row>
    <row r="881" spans="1:14" ht="12.75" hidden="1">
      <c r="A881" s="17"/>
      <c r="B881" s="4"/>
      <c r="C881" s="3"/>
      <c r="D881" s="3"/>
      <c r="E881" s="26"/>
      <c r="F881" s="31"/>
      <c r="G881" s="33"/>
      <c r="H881" s="3"/>
      <c r="I881" s="31"/>
      <c r="J881" s="33"/>
      <c r="K881" s="31"/>
      <c r="L881" s="52"/>
      <c r="M881" s="31"/>
      <c r="N881" s="54"/>
    </row>
    <row r="882" spans="1:14" ht="12.75" hidden="1">
      <c r="A882" s="13" t="s">
        <v>14</v>
      </c>
      <c r="B882" s="5" t="s">
        <v>15</v>
      </c>
      <c r="C882" s="2">
        <f>SUM(C883:C890)</f>
        <v>0</v>
      </c>
      <c r="D882" s="2">
        <f>SUM(D883:D890)</f>
        <v>0</v>
      </c>
      <c r="E882" s="25">
        <f t="shared" si="101"/>
        <v>0</v>
      </c>
      <c r="F882" s="30">
        <f>IF(OR(E882=0,E$1142=0),0,E882/E$1142)*100</f>
        <v>0</v>
      </c>
      <c r="G882" s="32">
        <f>SUM(G883:G890)</f>
        <v>0</v>
      </c>
      <c r="H882" s="2">
        <f>SUM(H883:H890)</f>
        <v>0</v>
      </c>
      <c r="I882" s="30">
        <f t="shared" si="95"/>
        <v>0</v>
      </c>
      <c r="J882" s="32">
        <f>SUM(J883:J890)</f>
        <v>0</v>
      </c>
      <c r="K882" s="30">
        <f t="shared" si="100"/>
        <v>0</v>
      </c>
      <c r="L882" s="32">
        <f t="shared" si="102"/>
        <v>0</v>
      </c>
      <c r="M882" s="30">
        <f t="shared" si="99"/>
        <v>0</v>
      </c>
      <c r="N882" s="27">
        <f t="shared" si="103"/>
        <v>0</v>
      </c>
    </row>
    <row r="883" spans="1:14" ht="12.75" hidden="1">
      <c r="A883" s="17" t="s">
        <v>1407</v>
      </c>
      <c r="B883" s="7" t="s">
        <v>16</v>
      </c>
      <c r="C883" s="3"/>
      <c r="D883" s="3"/>
      <c r="E883" s="26">
        <f t="shared" si="101"/>
        <v>0</v>
      </c>
      <c r="F883" s="31">
        <f>IF(OR(E883=0,E$1142=0),0,E883/E$1142)*100</f>
        <v>0</v>
      </c>
      <c r="G883" s="33"/>
      <c r="H883" s="3"/>
      <c r="I883" s="31">
        <f t="shared" si="95"/>
        <v>0</v>
      </c>
      <c r="J883" s="33"/>
      <c r="K883" s="31">
        <f t="shared" si="100"/>
        <v>0</v>
      </c>
      <c r="L883" s="52">
        <f t="shared" si="102"/>
        <v>0</v>
      </c>
      <c r="M883" s="31">
        <f t="shared" si="99"/>
        <v>0</v>
      </c>
      <c r="N883" s="54">
        <f t="shared" si="103"/>
        <v>0</v>
      </c>
    </row>
    <row r="884" spans="1:14" ht="12.75" hidden="1">
      <c r="A884" s="17" t="s">
        <v>1408</v>
      </c>
      <c r="B884" s="4" t="s">
        <v>17</v>
      </c>
      <c r="C884" s="3"/>
      <c r="D884" s="3"/>
      <c r="E884" s="26">
        <f t="shared" si="101"/>
        <v>0</v>
      </c>
      <c r="F884" s="31">
        <f>IF(OR(E884=0,E$1142=0),0,E884/E$1142)*100</f>
        <v>0</v>
      </c>
      <c r="G884" s="33"/>
      <c r="H884" s="3"/>
      <c r="I884" s="31">
        <f t="shared" si="95"/>
        <v>0</v>
      </c>
      <c r="J884" s="33"/>
      <c r="K884" s="31">
        <f t="shared" si="100"/>
        <v>0</v>
      </c>
      <c r="L884" s="52">
        <f t="shared" si="102"/>
        <v>0</v>
      </c>
      <c r="M884" s="31">
        <f t="shared" si="99"/>
        <v>0</v>
      </c>
      <c r="N884" s="54">
        <f t="shared" si="103"/>
        <v>0</v>
      </c>
    </row>
    <row r="885" spans="1:14" ht="12.75" hidden="1">
      <c r="A885" s="17" t="s">
        <v>639</v>
      </c>
      <c r="B885" s="7" t="s">
        <v>18</v>
      </c>
      <c r="C885" s="3"/>
      <c r="D885" s="3"/>
      <c r="E885" s="26">
        <f t="shared" si="101"/>
        <v>0</v>
      </c>
      <c r="F885" s="31">
        <f>IF(OR(E885=0,E$1142=0),0,E885/E$1142)*100</f>
        <v>0</v>
      </c>
      <c r="G885" s="33"/>
      <c r="H885" s="3"/>
      <c r="I885" s="31">
        <f t="shared" si="95"/>
        <v>0</v>
      </c>
      <c r="J885" s="33"/>
      <c r="K885" s="31">
        <f t="shared" si="100"/>
        <v>0</v>
      </c>
      <c r="L885" s="52">
        <f t="shared" si="102"/>
        <v>0</v>
      </c>
      <c r="M885" s="31">
        <f t="shared" si="99"/>
        <v>0</v>
      </c>
      <c r="N885" s="54">
        <f t="shared" si="103"/>
        <v>0</v>
      </c>
    </row>
    <row r="886" spans="1:14" ht="12.75" hidden="1">
      <c r="A886" s="17" t="s">
        <v>1165</v>
      </c>
      <c r="B886" s="7" t="s">
        <v>1166</v>
      </c>
      <c r="C886" s="3"/>
      <c r="D886" s="3"/>
      <c r="E886" s="26">
        <f t="shared" si="101"/>
        <v>0</v>
      </c>
      <c r="F886" s="31">
        <f>IF(OR(E886=0,E$1142=0),0,E886/E$1142)*100</f>
        <v>0</v>
      </c>
      <c r="G886" s="33"/>
      <c r="H886" s="3"/>
      <c r="I886" s="31">
        <f t="shared" si="95"/>
        <v>0</v>
      </c>
      <c r="J886" s="33"/>
      <c r="K886" s="31">
        <f t="shared" si="100"/>
        <v>0</v>
      </c>
      <c r="L886" s="52">
        <f t="shared" si="102"/>
        <v>0</v>
      </c>
      <c r="M886" s="31">
        <f t="shared" si="99"/>
        <v>0</v>
      </c>
      <c r="N886" s="54">
        <f t="shared" si="103"/>
        <v>0</v>
      </c>
    </row>
    <row r="887" spans="1:14" ht="12.75" hidden="1">
      <c r="A887" s="17"/>
      <c r="B887" s="7"/>
      <c r="C887" s="3"/>
      <c r="D887" s="3"/>
      <c r="E887" s="26"/>
      <c r="F887" s="31"/>
      <c r="G887" s="33"/>
      <c r="H887" s="3"/>
      <c r="I887" s="31"/>
      <c r="J887" s="33"/>
      <c r="K887" s="31"/>
      <c r="L887" s="52"/>
      <c r="M887" s="31"/>
      <c r="N887" s="54"/>
    </row>
    <row r="888" spans="1:14" ht="12.75" hidden="1">
      <c r="A888" s="17" t="s">
        <v>1409</v>
      </c>
      <c r="B888" s="7" t="s">
        <v>19</v>
      </c>
      <c r="C888" s="3"/>
      <c r="D888" s="3"/>
      <c r="E888" s="26">
        <f>SUM(C888:D888)</f>
        <v>0</v>
      </c>
      <c r="F888" s="31">
        <f aca="true" t="shared" si="104" ref="F888:F897">IF(OR(E888=0,E$1142=0),0,E888/E$1142)*100</f>
        <v>0</v>
      </c>
      <c r="G888" s="33"/>
      <c r="H888" s="3"/>
      <c r="I888" s="31">
        <f>IF(OR(H888=0,E888=0),0,H888/E888)*100</f>
        <v>0</v>
      </c>
      <c r="J888" s="33"/>
      <c r="K888" s="31">
        <f>IF(OR(J888=0,E888=0),0,J888/E888)*100</f>
        <v>0</v>
      </c>
      <c r="L888" s="52">
        <f>SUM(J888++H888)</f>
        <v>0</v>
      </c>
      <c r="M888" s="31">
        <f>IF(OR(L888=0,E888=0),0,L888/E888)*100</f>
        <v>0</v>
      </c>
      <c r="N888" s="54">
        <f>SUM(E888-L888)</f>
        <v>0</v>
      </c>
    </row>
    <row r="889" spans="1:14" ht="12.75" hidden="1">
      <c r="A889" s="17" t="s">
        <v>1205</v>
      </c>
      <c r="B889" s="7" t="s">
        <v>1207</v>
      </c>
      <c r="C889" s="3"/>
      <c r="D889" s="3"/>
      <c r="E889" s="26">
        <f>SUM(C889:D889)</f>
        <v>0</v>
      </c>
      <c r="F889" s="31">
        <f t="shared" si="104"/>
        <v>0</v>
      </c>
      <c r="G889" s="33"/>
      <c r="H889" s="3"/>
      <c r="I889" s="31">
        <f>IF(OR(H889=0,E889=0),0,H889/E889)*100</f>
        <v>0</v>
      </c>
      <c r="J889" s="33"/>
      <c r="K889" s="31">
        <f>IF(OR(J889=0,E889=0),0,J889/E889)*100</f>
        <v>0</v>
      </c>
      <c r="L889" s="52">
        <f>SUM(J889++H889)</f>
        <v>0</v>
      </c>
      <c r="M889" s="31">
        <f>IF(OR(L889=0,E889=0),0,L889/E889)*100</f>
        <v>0</v>
      </c>
      <c r="N889" s="54">
        <f>SUM(E889-L889)</f>
        <v>0</v>
      </c>
    </row>
    <row r="890" spans="1:14" ht="12.75" hidden="1">
      <c r="A890" s="17" t="s">
        <v>1206</v>
      </c>
      <c r="B890" s="7" t="s">
        <v>1207</v>
      </c>
      <c r="C890" s="3"/>
      <c r="D890" s="3"/>
      <c r="E890" s="26">
        <f t="shared" si="101"/>
        <v>0</v>
      </c>
      <c r="F890" s="31">
        <f t="shared" si="104"/>
        <v>0</v>
      </c>
      <c r="G890" s="33"/>
      <c r="H890" s="3"/>
      <c r="I890" s="31">
        <f t="shared" si="95"/>
        <v>0</v>
      </c>
      <c r="J890" s="33"/>
      <c r="K890" s="31">
        <f t="shared" si="100"/>
        <v>0</v>
      </c>
      <c r="L890" s="52">
        <f t="shared" si="102"/>
        <v>0</v>
      </c>
      <c r="M890" s="31">
        <f t="shared" si="99"/>
        <v>0</v>
      </c>
      <c r="N890" s="54">
        <f t="shared" si="103"/>
        <v>0</v>
      </c>
    </row>
    <row r="891" spans="1:14" ht="12.75" hidden="1">
      <c r="A891" s="13" t="s">
        <v>20</v>
      </c>
      <c r="B891" s="5" t="s">
        <v>541</v>
      </c>
      <c r="C891" s="2">
        <f>SUM(C893:C895)</f>
        <v>0</v>
      </c>
      <c r="D891" s="2">
        <f>SUM(D893:D895)</f>
        <v>0</v>
      </c>
      <c r="E891" s="25">
        <f t="shared" si="101"/>
        <v>0</v>
      </c>
      <c r="F891" s="30">
        <f t="shared" si="104"/>
        <v>0</v>
      </c>
      <c r="G891" s="32">
        <f>SUM(G893:G895)</f>
        <v>0</v>
      </c>
      <c r="H891" s="2">
        <f>SUM(H893:H895)</f>
        <v>0</v>
      </c>
      <c r="I891" s="30">
        <f t="shared" si="95"/>
        <v>0</v>
      </c>
      <c r="J891" s="32">
        <f>SUM(J893:J895)</f>
        <v>0</v>
      </c>
      <c r="K891" s="30">
        <f t="shared" si="100"/>
        <v>0</v>
      </c>
      <c r="L891" s="32">
        <f t="shared" si="102"/>
        <v>0</v>
      </c>
      <c r="M891" s="30">
        <f t="shared" si="99"/>
        <v>0</v>
      </c>
      <c r="N891" s="27">
        <f t="shared" si="103"/>
        <v>0</v>
      </c>
    </row>
    <row r="892" spans="1:14" ht="12.75" hidden="1">
      <c r="A892" s="13"/>
      <c r="B892" s="5"/>
      <c r="C892" s="2"/>
      <c r="D892" s="2"/>
      <c r="E892" s="25"/>
      <c r="F892" s="30"/>
      <c r="G892" s="32"/>
      <c r="H892" s="2"/>
      <c r="I892" s="30"/>
      <c r="J892" s="32"/>
      <c r="K892" s="30"/>
      <c r="L892" s="32"/>
      <c r="M892" s="30"/>
      <c r="N892" s="27"/>
    </row>
    <row r="893" spans="1:14" ht="12.75" hidden="1">
      <c r="A893" s="17" t="s">
        <v>640</v>
      </c>
      <c r="B893" s="4" t="s">
        <v>21</v>
      </c>
      <c r="C893" s="3"/>
      <c r="D893" s="3"/>
      <c r="E893" s="26">
        <f t="shared" si="101"/>
        <v>0</v>
      </c>
      <c r="F893" s="31">
        <f t="shared" si="104"/>
        <v>0</v>
      </c>
      <c r="G893" s="33"/>
      <c r="H893" s="3"/>
      <c r="I893" s="31">
        <f t="shared" si="95"/>
        <v>0</v>
      </c>
      <c r="J893" s="33"/>
      <c r="K893" s="31">
        <f t="shared" si="100"/>
        <v>0</v>
      </c>
      <c r="L893" s="52">
        <f t="shared" si="102"/>
        <v>0</v>
      </c>
      <c r="M893" s="31">
        <f t="shared" si="99"/>
        <v>0</v>
      </c>
      <c r="N893" s="54">
        <f t="shared" si="103"/>
        <v>0</v>
      </c>
    </row>
    <row r="894" spans="1:14" ht="12.75" hidden="1">
      <c r="A894" s="17" t="s">
        <v>641</v>
      </c>
      <c r="B894" s="4" t="s">
        <v>22</v>
      </c>
      <c r="C894" s="3"/>
      <c r="D894" s="3"/>
      <c r="E894" s="26">
        <f t="shared" si="101"/>
        <v>0</v>
      </c>
      <c r="F894" s="31">
        <f t="shared" si="104"/>
        <v>0</v>
      </c>
      <c r="G894" s="33"/>
      <c r="H894" s="3"/>
      <c r="I894" s="31">
        <f t="shared" si="95"/>
        <v>0</v>
      </c>
      <c r="J894" s="33"/>
      <c r="K894" s="31">
        <f t="shared" si="100"/>
        <v>0</v>
      </c>
      <c r="L894" s="52">
        <f t="shared" si="102"/>
        <v>0</v>
      </c>
      <c r="M894" s="31">
        <f t="shared" si="99"/>
        <v>0</v>
      </c>
      <c r="N894" s="54">
        <f t="shared" si="103"/>
        <v>0</v>
      </c>
    </row>
    <row r="895" spans="1:14" ht="12.75" hidden="1">
      <c r="A895" s="17" t="s">
        <v>642</v>
      </c>
      <c r="B895" s="4" t="s">
        <v>23</v>
      </c>
      <c r="C895" s="3"/>
      <c r="D895" s="3"/>
      <c r="E895" s="26">
        <f t="shared" si="101"/>
        <v>0</v>
      </c>
      <c r="F895" s="31">
        <f t="shared" si="104"/>
        <v>0</v>
      </c>
      <c r="G895" s="33"/>
      <c r="H895" s="3"/>
      <c r="I895" s="31">
        <f t="shared" si="95"/>
        <v>0</v>
      </c>
      <c r="J895" s="33"/>
      <c r="K895" s="31">
        <f t="shared" si="100"/>
        <v>0</v>
      </c>
      <c r="L895" s="52">
        <f t="shared" si="102"/>
        <v>0</v>
      </c>
      <c r="M895" s="31">
        <f t="shared" si="99"/>
        <v>0</v>
      </c>
      <c r="N895" s="54">
        <f t="shared" si="103"/>
        <v>0</v>
      </c>
    </row>
    <row r="896" spans="1:14" ht="12.75" hidden="1">
      <c r="A896" s="13" t="s">
        <v>24</v>
      </c>
      <c r="B896" s="5" t="s">
        <v>25</v>
      </c>
      <c r="C896" s="2">
        <f>SUM(C897+C909+C918)</f>
        <v>0</v>
      </c>
      <c r="D896" s="2">
        <f>SUM(D897+D909+D918)</f>
        <v>0</v>
      </c>
      <c r="E896" s="25">
        <f t="shared" si="101"/>
        <v>0</v>
      </c>
      <c r="F896" s="30">
        <f t="shared" si="104"/>
        <v>0</v>
      </c>
      <c r="G896" s="32">
        <f>SUM(G897+G909+G918)</f>
        <v>0</v>
      </c>
      <c r="H896" s="2">
        <f>SUM(H897+H909+H918)</f>
        <v>0</v>
      </c>
      <c r="I896" s="30">
        <f t="shared" si="95"/>
        <v>0</v>
      </c>
      <c r="J896" s="32">
        <f>SUM(J897+J909+J918)</f>
        <v>0</v>
      </c>
      <c r="K896" s="30">
        <f t="shared" si="100"/>
        <v>0</v>
      </c>
      <c r="L896" s="32">
        <f t="shared" si="102"/>
        <v>0</v>
      </c>
      <c r="M896" s="30">
        <f t="shared" si="99"/>
        <v>0</v>
      </c>
      <c r="N896" s="27">
        <f t="shared" si="103"/>
        <v>0</v>
      </c>
    </row>
    <row r="897" spans="1:14" ht="25.5" hidden="1">
      <c r="A897" s="13" t="s">
        <v>26</v>
      </c>
      <c r="B897" s="5" t="s">
        <v>27</v>
      </c>
      <c r="C897" s="2">
        <f>SUM(C899:C908)</f>
        <v>0</v>
      </c>
      <c r="D897" s="2">
        <f>SUM(D899:D908)</f>
        <v>0</v>
      </c>
      <c r="E897" s="25">
        <f t="shared" si="101"/>
        <v>0</v>
      </c>
      <c r="F897" s="30">
        <f t="shared" si="104"/>
        <v>0</v>
      </c>
      <c r="G897" s="32">
        <f>SUM(G899:G908)</f>
        <v>0</v>
      </c>
      <c r="H897" s="2">
        <f>SUM(H899:H908)</f>
        <v>0</v>
      </c>
      <c r="I897" s="30">
        <f aca="true" t="shared" si="105" ref="I897:I977">IF(OR(H897=0,E897=0),0,H897/E897)*100</f>
        <v>0</v>
      </c>
      <c r="J897" s="32">
        <f>SUM(J899:J908)</f>
        <v>0</v>
      </c>
      <c r="K897" s="30">
        <f t="shared" si="100"/>
        <v>0</v>
      </c>
      <c r="L897" s="32">
        <f t="shared" si="102"/>
        <v>0</v>
      </c>
      <c r="M897" s="30">
        <f t="shared" si="99"/>
        <v>0</v>
      </c>
      <c r="N897" s="27">
        <f t="shared" si="103"/>
        <v>0</v>
      </c>
    </row>
    <row r="898" spans="1:14" ht="12.75" hidden="1">
      <c r="A898" s="13"/>
      <c r="B898" s="5"/>
      <c r="C898" s="2"/>
      <c r="D898" s="2"/>
      <c r="E898" s="25"/>
      <c r="F898" s="30"/>
      <c r="G898" s="32"/>
      <c r="H898" s="2"/>
      <c r="I898" s="30"/>
      <c r="J898" s="32"/>
      <c r="K898" s="30"/>
      <c r="L898" s="32"/>
      <c r="M898" s="30"/>
      <c r="N898" s="27"/>
    </row>
    <row r="899" spans="1:14" ht="12.75" hidden="1">
      <c r="A899" s="17" t="s">
        <v>643</v>
      </c>
      <c r="B899" s="4" t="s">
        <v>28</v>
      </c>
      <c r="C899" s="3"/>
      <c r="D899" s="3"/>
      <c r="E899" s="26">
        <f t="shared" si="101"/>
        <v>0</v>
      </c>
      <c r="F899" s="31">
        <f aca="true" t="shared" si="106" ref="F899:F920">IF(OR(E899=0,E$1142=0),0,E899/E$1142)*100</f>
        <v>0</v>
      </c>
      <c r="G899" s="33"/>
      <c r="H899" s="3"/>
      <c r="I899" s="31">
        <f t="shared" si="105"/>
        <v>0</v>
      </c>
      <c r="J899" s="33"/>
      <c r="K899" s="31">
        <f t="shared" si="100"/>
        <v>0</v>
      </c>
      <c r="L899" s="52">
        <f t="shared" si="102"/>
        <v>0</v>
      </c>
      <c r="M899" s="31">
        <f t="shared" si="99"/>
        <v>0</v>
      </c>
      <c r="N899" s="54">
        <f t="shared" si="103"/>
        <v>0</v>
      </c>
    </row>
    <row r="900" spans="1:14" ht="12.75" hidden="1">
      <c r="A900" s="17" t="s">
        <v>644</v>
      </c>
      <c r="B900" s="4" t="s">
        <v>29</v>
      </c>
      <c r="C900" s="3"/>
      <c r="D900" s="3"/>
      <c r="E900" s="26">
        <f t="shared" si="101"/>
        <v>0</v>
      </c>
      <c r="F900" s="31">
        <f t="shared" si="106"/>
        <v>0</v>
      </c>
      <c r="G900" s="33"/>
      <c r="H900" s="3"/>
      <c r="I900" s="31">
        <f t="shared" si="105"/>
        <v>0</v>
      </c>
      <c r="J900" s="33"/>
      <c r="K900" s="31">
        <f t="shared" si="100"/>
        <v>0</v>
      </c>
      <c r="L900" s="52">
        <f t="shared" si="102"/>
        <v>0</v>
      </c>
      <c r="M900" s="31">
        <f t="shared" si="99"/>
        <v>0</v>
      </c>
      <c r="N900" s="54">
        <f t="shared" si="103"/>
        <v>0</v>
      </c>
    </row>
    <row r="901" spans="1:14" ht="12.75" hidden="1">
      <c r="A901" s="17" t="s">
        <v>645</v>
      </c>
      <c r="B901" s="4" t="s">
        <v>30</v>
      </c>
      <c r="C901" s="3"/>
      <c r="D901" s="3"/>
      <c r="E901" s="26">
        <f t="shared" si="101"/>
        <v>0</v>
      </c>
      <c r="F901" s="31">
        <f t="shared" si="106"/>
        <v>0</v>
      </c>
      <c r="G901" s="33"/>
      <c r="H901" s="3"/>
      <c r="I901" s="31">
        <f t="shared" si="105"/>
        <v>0</v>
      </c>
      <c r="J901" s="33"/>
      <c r="K901" s="31">
        <f t="shared" si="100"/>
        <v>0</v>
      </c>
      <c r="L901" s="52">
        <f t="shared" si="102"/>
        <v>0</v>
      </c>
      <c r="M901" s="31">
        <f t="shared" si="99"/>
        <v>0</v>
      </c>
      <c r="N901" s="54">
        <f t="shared" si="103"/>
        <v>0</v>
      </c>
    </row>
    <row r="902" spans="1:14" ht="12.75" hidden="1">
      <c r="A902" s="17" t="s">
        <v>646</v>
      </c>
      <c r="B902" s="4" t="s">
        <v>31</v>
      </c>
      <c r="C902" s="3"/>
      <c r="D902" s="3"/>
      <c r="E902" s="26">
        <f t="shared" si="101"/>
        <v>0</v>
      </c>
      <c r="F902" s="31">
        <f t="shared" si="106"/>
        <v>0</v>
      </c>
      <c r="G902" s="33"/>
      <c r="H902" s="3"/>
      <c r="I902" s="31">
        <f t="shared" si="105"/>
        <v>0</v>
      </c>
      <c r="J902" s="33"/>
      <c r="K902" s="31">
        <f t="shared" si="100"/>
        <v>0</v>
      </c>
      <c r="L902" s="52">
        <f t="shared" si="102"/>
        <v>0</v>
      </c>
      <c r="M902" s="31">
        <f t="shared" si="99"/>
        <v>0</v>
      </c>
      <c r="N902" s="54">
        <f t="shared" si="103"/>
        <v>0</v>
      </c>
    </row>
    <row r="903" spans="1:14" ht="12.75" hidden="1">
      <c r="A903" s="17" t="s">
        <v>647</v>
      </c>
      <c r="B903" s="4" t="s">
        <v>32</v>
      </c>
      <c r="C903" s="3"/>
      <c r="D903" s="3"/>
      <c r="E903" s="26">
        <f t="shared" si="101"/>
        <v>0</v>
      </c>
      <c r="F903" s="31">
        <f t="shared" si="106"/>
        <v>0</v>
      </c>
      <c r="G903" s="33"/>
      <c r="H903" s="3"/>
      <c r="I903" s="31">
        <f t="shared" si="105"/>
        <v>0</v>
      </c>
      <c r="J903" s="33"/>
      <c r="K903" s="31">
        <f t="shared" si="100"/>
        <v>0</v>
      </c>
      <c r="L903" s="52">
        <f t="shared" si="102"/>
        <v>0</v>
      </c>
      <c r="M903" s="31">
        <f t="shared" si="99"/>
        <v>0</v>
      </c>
      <c r="N903" s="54">
        <f t="shared" si="103"/>
        <v>0</v>
      </c>
    </row>
    <row r="904" spans="1:14" ht="12.75" hidden="1">
      <c r="A904" s="17" t="s">
        <v>648</v>
      </c>
      <c r="B904" s="4" t="s">
        <v>33</v>
      </c>
      <c r="C904" s="3"/>
      <c r="D904" s="3"/>
      <c r="E904" s="26">
        <f t="shared" si="101"/>
        <v>0</v>
      </c>
      <c r="F904" s="31">
        <f t="shared" si="106"/>
        <v>0</v>
      </c>
      <c r="G904" s="33"/>
      <c r="H904" s="3"/>
      <c r="I904" s="31">
        <f t="shared" si="105"/>
        <v>0</v>
      </c>
      <c r="J904" s="33"/>
      <c r="K904" s="31">
        <f t="shared" si="100"/>
        <v>0</v>
      </c>
      <c r="L904" s="52">
        <f t="shared" si="102"/>
        <v>0</v>
      </c>
      <c r="M904" s="31">
        <f t="shared" si="99"/>
        <v>0</v>
      </c>
      <c r="N904" s="54">
        <f t="shared" si="103"/>
        <v>0</v>
      </c>
    </row>
    <row r="905" spans="1:14" ht="12.75" hidden="1">
      <c r="A905" s="17" t="s">
        <v>649</v>
      </c>
      <c r="B905" s="4" t="s">
        <v>34</v>
      </c>
      <c r="C905" s="3"/>
      <c r="D905" s="3"/>
      <c r="E905" s="26">
        <f t="shared" si="101"/>
        <v>0</v>
      </c>
      <c r="F905" s="31">
        <f t="shared" si="106"/>
        <v>0</v>
      </c>
      <c r="G905" s="33"/>
      <c r="H905" s="3"/>
      <c r="I905" s="31">
        <f t="shared" si="105"/>
        <v>0</v>
      </c>
      <c r="J905" s="33"/>
      <c r="K905" s="31">
        <f t="shared" si="100"/>
        <v>0</v>
      </c>
      <c r="L905" s="52">
        <f t="shared" si="102"/>
        <v>0</v>
      </c>
      <c r="M905" s="31">
        <f t="shared" si="99"/>
        <v>0</v>
      </c>
      <c r="N905" s="54">
        <f t="shared" si="103"/>
        <v>0</v>
      </c>
    </row>
    <row r="906" spans="1:14" ht="12.75" hidden="1">
      <c r="A906" s="17" t="s">
        <v>650</v>
      </c>
      <c r="B906" s="4" t="s">
        <v>35</v>
      </c>
      <c r="C906" s="3"/>
      <c r="D906" s="3"/>
      <c r="E906" s="26">
        <f t="shared" si="101"/>
        <v>0</v>
      </c>
      <c r="F906" s="31">
        <f t="shared" si="106"/>
        <v>0</v>
      </c>
      <c r="G906" s="33"/>
      <c r="H906" s="3"/>
      <c r="I906" s="31">
        <f t="shared" si="105"/>
        <v>0</v>
      </c>
      <c r="J906" s="33"/>
      <c r="K906" s="31">
        <f t="shared" si="100"/>
        <v>0</v>
      </c>
      <c r="L906" s="52">
        <f t="shared" si="102"/>
        <v>0</v>
      </c>
      <c r="M906" s="31">
        <f t="shared" si="99"/>
        <v>0</v>
      </c>
      <c r="N906" s="54">
        <f t="shared" si="103"/>
        <v>0</v>
      </c>
    </row>
    <row r="907" spans="1:14" ht="12.75" hidden="1">
      <c r="A907" s="17" t="s">
        <v>651</v>
      </c>
      <c r="B907" s="4" t="s">
        <v>36</v>
      </c>
      <c r="C907" s="3"/>
      <c r="D907" s="3"/>
      <c r="E907" s="26">
        <f t="shared" si="101"/>
        <v>0</v>
      </c>
      <c r="F907" s="31">
        <f t="shared" si="106"/>
        <v>0</v>
      </c>
      <c r="G907" s="33"/>
      <c r="H907" s="3"/>
      <c r="I907" s="31">
        <f t="shared" si="105"/>
        <v>0</v>
      </c>
      <c r="J907" s="33"/>
      <c r="K907" s="31">
        <f t="shared" si="100"/>
        <v>0</v>
      </c>
      <c r="L907" s="52">
        <f t="shared" si="102"/>
        <v>0</v>
      </c>
      <c r="M907" s="31">
        <f t="shared" si="99"/>
        <v>0</v>
      </c>
      <c r="N907" s="54">
        <f t="shared" si="103"/>
        <v>0</v>
      </c>
    </row>
    <row r="908" spans="1:14" ht="12.75" hidden="1">
      <c r="A908" s="17" t="s">
        <v>652</v>
      </c>
      <c r="B908" s="4" t="s">
        <v>37</v>
      </c>
      <c r="C908" s="3"/>
      <c r="D908" s="3"/>
      <c r="E908" s="26">
        <f t="shared" si="101"/>
        <v>0</v>
      </c>
      <c r="F908" s="31">
        <f t="shared" si="106"/>
        <v>0</v>
      </c>
      <c r="G908" s="33"/>
      <c r="H908" s="3"/>
      <c r="I908" s="31">
        <f t="shared" si="105"/>
        <v>0</v>
      </c>
      <c r="J908" s="33"/>
      <c r="K908" s="31">
        <f t="shared" si="100"/>
        <v>0</v>
      </c>
      <c r="L908" s="52">
        <f t="shared" si="102"/>
        <v>0</v>
      </c>
      <c r="M908" s="31">
        <f t="shared" si="99"/>
        <v>0</v>
      </c>
      <c r="N908" s="54">
        <f t="shared" si="103"/>
        <v>0</v>
      </c>
    </row>
    <row r="909" spans="1:14" ht="12.75" hidden="1">
      <c r="A909" s="13" t="s">
        <v>38</v>
      </c>
      <c r="B909" s="5" t="s">
        <v>39</v>
      </c>
      <c r="C909" s="5">
        <f>SUM(C910:C917)</f>
        <v>0</v>
      </c>
      <c r="D909" s="5">
        <f>SUM(D910:D917)</f>
        <v>0</v>
      </c>
      <c r="E909" s="25">
        <f t="shared" si="101"/>
        <v>0</v>
      </c>
      <c r="F909" s="30">
        <f t="shared" si="106"/>
        <v>0</v>
      </c>
      <c r="G909" s="49">
        <f>SUM(G910:G917)</f>
        <v>0</v>
      </c>
      <c r="H909" s="5">
        <f>SUM(H910:H917)</f>
        <v>0</v>
      </c>
      <c r="I909" s="30">
        <f t="shared" si="105"/>
        <v>0</v>
      </c>
      <c r="J909" s="49">
        <f>SUM(J910:J917)</f>
        <v>0</v>
      </c>
      <c r="K909" s="30">
        <f t="shared" si="100"/>
        <v>0</v>
      </c>
      <c r="L909" s="32">
        <f t="shared" si="102"/>
        <v>0</v>
      </c>
      <c r="M909" s="30">
        <f t="shared" si="99"/>
        <v>0</v>
      </c>
      <c r="N909" s="27">
        <f t="shared" si="103"/>
        <v>0</v>
      </c>
    </row>
    <row r="910" spans="1:14" ht="12.75" hidden="1">
      <c r="A910" s="17" t="s">
        <v>653</v>
      </c>
      <c r="B910" s="7" t="s">
        <v>567</v>
      </c>
      <c r="C910" s="3"/>
      <c r="D910" s="3"/>
      <c r="E910" s="26">
        <f t="shared" si="101"/>
        <v>0</v>
      </c>
      <c r="F910" s="31">
        <f t="shared" si="106"/>
        <v>0</v>
      </c>
      <c r="G910" s="33"/>
      <c r="H910" s="3"/>
      <c r="I910" s="31">
        <f t="shared" si="105"/>
        <v>0</v>
      </c>
      <c r="J910" s="33"/>
      <c r="K910" s="31">
        <f t="shared" si="100"/>
        <v>0</v>
      </c>
      <c r="L910" s="52">
        <f t="shared" si="102"/>
        <v>0</v>
      </c>
      <c r="M910" s="31">
        <f t="shared" si="99"/>
        <v>0</v>
      </c>
      <c r="N910" s="54">
        <f t="shared" si="103"/>
        <v>0</v>
      </c>
    </row>
    <row r="911" spans="1:14" ht="12.75" hidden="1">
      <c r="A911" s="17" t="s">
        <v>654</v>
      </c>
      <c r="B911" s="4" t="s">
        <v>40</v>
      </c>
      <c r="C911" s="3"/>
      <c r="D911" s="3"/>
      <c r="E911" s="26">
        <f t="shared" si="101"/>
        <v>0</v>
      </c>
      <c r="F911" s="31">
        <f t="shared" si="106"/>
        <v>0</v>
      </c>
      <c r="G911" s="33"/>
      <c r="H911" s="3"/>
      <c r="I911" s="31">
        <f t="shared" si="105"/>
        <v>0</v>
      </c>
      <c r="J911" s="33"/>
      <c r="K911" s="31">
        <f t="shared" si="100"/>
        <v>0</v>
      </c>
      <c r="L911" s="52">
        <f t="shared" si="102"/>
        <v>0</v>
      </c>
      <c r="M911" s="31">
        <f t="shared" si="99"/>
        <v>0</v>
      </c>
      <c r="N911" s="54">
        <f t="shared" si="103"/>
        <v>0</v>
      </c>
    </row>
    <row r="912" spans="1:14" ht="12.75" hidden="1">
      <c r="A912" s="17" t="s">
        <v>655</v>
      </c>
      <c r="B912" s="4" t="s">
        <v>41</v>
      </c>
      <c r="C912" s="3"/>
      <c r="D912" s="3"/>
      <c r="E912" s="26">
        <f t="shared" si="101"/>
        <v>0</v>
      </c>
      <c r="F912" s="31">
        <f t="shared" si="106"/>
        <v>0</v>
      </c>
      <c r="G912" s="33"/>
      <c r="H912" s="3"/>
      <c r="I912" s="31">
        <f t="shared" si="105"/>
        <v>0</v>
      </c>
      <c r="J912" s="33"/>
      <c r="K912" s="31">
        <f t="shared" si="100"/>
        <v>0</v>
      </c>
      <c r="L912" s="52">
        <f t="shared" si="102"/>
        <v>0</v>
      </c>
      <c r="M912" s="31">
        <f t="shared" si="99"/>
        <v>0</v>
      </c>
      <c r="N912" s="54">
        <f t="shared" si="103"/>
        <v>0</v>
      </c>
    </row>
    <row r="913" spans="1:14" ht="12.75" hidden="1">
      <c r="A913" s="17" t="s">
        <v>656</v>
      </c>
      <c r="B913" s="4" t="s">
        <v>42</v>
      </c>
      <c r="C913" s="3"/>
      <c r="D913" s="3"/>
      <c r="E913" s="26">
        <f t="shared" si="101"/>
        <v>0</v>
      </c>
      <c r="F913" s="31">
        <f t="shared" si="106"/>
        <v>0</v>
      </c>
      <c r="G913" s="33"/>
      <c r="H913" s="3"/>
      <c r="I913" s="31">
        <f t="shared" si="105"/>
        <v>0</v>
      </c>
      <c r="J913" s="33"/>
      <c r="K913" s="31">
        <f t="shared" si="100"/>
        <v>0</v>
      </c>
      <c r="L913" s="52">
        <f t="shared" si="102"/>
        <v>0</v>
      </c>
      <c r="M913" s="31">
        <f t="shared" si="99"/>
        <v>0</v>
      </c>
      <c r="N913" s="54">
        <f t="shared" si="103"/>
        <v>0</v>
      </c>
    </row>
    <row r="914" spans="1:14" ht="12.75" hidden="1">
      <c r="A914" s="17" t="s">
        <v>657</v>
      </c>
      <c r="B914" s="7" t="s">
        <v>43</v>
      </c>
      <c r="C914" s="3"/>
      <c r="D914" s="3"/>
      <c r="E914" s="26">
        <f t="shared" si="101"/>
        <v>0</v>
      </c>
      <c r="F914" s="31">
        <f t="shared" si="106"/>
        <v>0</v>
      </c>
      <c r="G914" s="33"/>
      <c r="H914" s="3"/>
      <c r="I914" s="31">
        <f t="shared" si="105"/>
        <v>0</v>
      </c>
      <c r="J914" s="33"/>
      <c r="K914" s="31">
        <f t="shared" si="100"/>
        <v>0</v>
      </c>
      <c r="L914" s="52">
        <f t="shared" si="102"/>
        <v>0</v>
      </c>
      <c r="M914" s="31">
        <f t="shared" si="99"/>
        <v>0</v>
      </c>
      <c r="N914" s="54">
        <f t="shared" si="103"/>
        <v>0</v>
      </c>
    </row>
    <row r="915" spans="1:14" ht="12.75" hidden="1">
      <c r="A915" s="17"/>
      <c r="B915" s="7"/>
      <c r="C915" s="3"/>
      <c r="D915" s="3"/>
      <c r="E915" s="26"/>
      <c r="F915" s="31"/>
      <c r="G915" s="33"/>
      <c r="H915" s="3"/>
      <c r="I915" s="31"/>
      <c r="J915" s="33"/>
      <c r="K915" s="31"/>
      <c r="L915" s="52"/>
      <c r="M915" s="31"/>
      <c r="N915" s="54"/>
    </row>
    <row r="916" spans="1:14" ht="12.75" hidden="1">
      <c r="A916" s="17"/>
      <c r="B916" s="7"/>
      <c r="C916" s="3"/>
      <c r="D916" s="3"/>
      <c r="E916" s="26"/>
      <c r="F916" s="31"/>
      <c r="G916" s="33"/>
      <c r="H916" s="3"/>
      <c r="I916" s="31"/>
      <c r="J916" s="33"/>
      <c r="K916" s="31"/>
      <c r="L916" s="52"/>
      <c r="M916" s="31"/>
      <c r="N916" s="54"/>
    </row>
    <row r="917" spans="1:14" ht="12.75" hidden="1">
      <c r="A917" s="17" t="s">
        <v>658</v>
      </c>
      <c r="B917" s="4" t="s">
        <v>44</v>
      </c>
      <c r="C917" s="3"/>
      <c r="D917" s="3"/>
      <c r="E917" s="26">
        <f t="shared" si="101"/>
        <v>0</v>
      </c>
      <c r="F917" s="31">
        <f t="shared" si="106"/>
        <v>0</v>
      </c>
      <c r="G917" s="33"/>
      <c r="H917" s="3"/>
      <c r="I917" s="31">
        <f t="shared" si="105"/>
        <v>0</v>
      </c>
      <c r="J917" s="33"/>
      <c r="K917" s="31">
        <f t="shared" si="100"/>
        <v>0</v>
      </c>
      <c r="L917" s="52">
        <f t="shared" si="102"/>
        <v>0</v>
      </c>
      <c r="M917" s="31">
        <f t="shared" si="99"/>
        <v>0</v>
      </c>
      <c r="N917" s="54">
        <f t="shared" si="103"/>
        <v>0</v>
      </c>
    </row>
    <row r="918" spans="1:14" ht="12.75" hidden="1">
      <c r="A918" s="13" t="s">
        <v>45</v>
      </c>
      <c r="B918" s="5" t="s">
        <v>46</v>
      </c>
      <c r="C918" s="5">
        <f>SUM(C919)</f>
        <v>0</v>
      </c>
      <c r="D918" s="5">
        <f>SUM(D919)</f>
        <v>0</v>
      </c>
      <c r="E918" s="25">
        <f t="shared" si="101"/>
        <v>0</v>
      </c>
      <c r="F918" s="30">
        <f t="shared" si="106"/>
        <v>0</v>
      </c>
      <c r="G918" s="49">
        <f>SUM(G919)</f>
        <v>0</v>
      </c>
      <c r="H918" s="5">
        <f>SUM(H919)</f>
        <v>0</v>
      </c>
      <c r="I918" s="30">
        <f t="shared" si="105"/>
        <v>0</v>
      </c>
      <c r="J918" s="49">
        <f>SUM(J919)</f>
        <v>0</v>
      </c>
      <c r="K918" s="30">
        <f t="shared" si="100"/>
        <v>0</v>
      </c>
      <c r="L918" s="32">
        <f t="shared" si="102"/>
        <v>0</v>
      </c>
      <c r="M918" s="30">
        <f t="shared" si="99"/>
        <v>0</v>
      </c>
      <c r="N918" s="27">
        <f t="shared" si="103"/>
        <v>0</v>
      </c>
    </row>
    <row r="919" spans="1:14" ht="12.75" hidden="1">
      <c r="A919" s="17" t="s">
        <v>659</v>
      </c>
      <c r="B919" s="4" t="s">
        <v>47</v>
      </c>
      <c r="C919" s="3"/>
      <c r="D919" s="3"/>
      <c r="E919" s="26">
        <f t="shared" si="101"/>
        <v>0</v>
      </c>
      <c r="F919" s="31">
        <f t="shared" si="106"/>
        <v>0</v>
      </c>
      <c r="G919" s="33"/>
      <c r="H919" s="3"/>
      <c r="I919" s="31">
        <f t="shared" si="105"/>
        <v>0</v>
      </c>
      <c r="J919" s="33"/>
      <c r="K919" s="31">
        <f t="shared" si="100"/>
        <v>0</v>
      </c>
      <c r="L919" s="52">
        <f t="shared" si="102"/>
        <v>0</v>
      </c>
      <c r="M919" s="31">
        <f t="shared" si="99"/>
        <v>0</v>
      </c>
      <c r="N919" s="54">
        <f t="shared" si="103"/>
        <v>0</v>
      </c>
    </row>
    <row r="920" spans="1:14" ht="12.75" hidden="1">
      <c r="A920" s="13" t="s">
        <v>48</v>
      </c>
      <c r="B920" s="5" t="s">
        <v>49</v>
      </c>
      <c r="C920" s="5">
        <f>SUM(C923+C933+C939)</f>
        <v>0</v>
      </c>
      <c r="D920" s="5">
        <f>SUM(D923+D933+D939)</f>
        <v>0</v>
      </c>
      <c r="E920" s="25">
        <f t="shared" si="101"/>
        <v>0</v>
      </c>
      <c r="F920" s="30">
        <f t="shared" si="106"/>
        <v>0</v>
      </c>
      <c r="G920" s="49">
        <f>SUM(G923+G933+G939)</f>
        <v>0</v>
      </c>
      <c r="H920" s="5">
        <f>SUM(H923+H933+H939)</f>
        <v>0</v>
      </c>
      <c r="I920" s="30">
        <f t="shared" si="105"/>
        <v>0</v>
      </c>
      <c r="J920" s="49">
        <f>SUM(J923+J933+J939)</f>
        <v>0</v>
      </c>
      <c r="K920" s="30">
        <f t="shared" si="100"/>
        <v>0</v>
      </c>
      <c r="L920" s="32">
        <f t="shared" si="102"/>
        <v>0</v>
      </c>
      <c r="M920" s="30">
        <f t="shared" si="99"/>
        <v>0</v>
      </c>
      <c r="N920" s="27">
        <f t="shared" si="103"/>
        <v>0</v>
      </c>
    </row>
    <row r="921" spans="1:14" ht="12.75" hidden="1">
      <c r="A921" s="13"/>
      <c r="B921" s="5"/>
      <c r="C921" s="5"/>
      <c r="D921" s="5"/>
      <c r="E921" s="25"/>
      <c r="F921" s="30"/>
      <c r="G921" s="49"/>
      <c r="H921" s="5"/>
      <c r="I921" s="30"/>
      <c r="J921" s="49"/>
      <c r="K921" s="30"/>
      <c r="L921" s="32"/>
      <c r="M921" s="30"/>
      <c r="N921" s="27"/>
    </row>
    <row r="922" spans="1:14" ht="12.75" hidden="1">
      <c r="A922" s="13"/>
      <c r="B922" s="5"/>
      <c r="C922" s="5"/>
      <c r="D922" s="5"/>
      <c r="E922" s="25"/>
      <c r="F922" s="30"/>
      <c r="G922" s="49"/>
      <c r="H922" s="5"/>
      <c r="I922" s="30"/>
      <c r="J922" s="49"/>
      <c r="K922" s="30"/>
      <c r="L922" s="32"/>
      <c r="M922" s="30"/>
      <c r="N922" s="27"/>
    </row>
    <row r="923" spans="1:14" ht="12.75" hidden="1">
      <c r="A923" s="13" t="s">
        <v>50</v>
      </c>
      <c r="B923" s="5" t="s">
        <v>51</v>
      </c>
      <c r="C923" s="5">
        <f>SUM(C924:C931)</f>
        <v>0</v>
      </c>
      <c r="D923" s="5">
        <f>SUM(D924:D931)</f>
        <v>0</v>
      </c>
      <c r="E923" s="25">
        <f t="shared" si="101"/>
        <v>0</v>
      </c>
      <c r="F923" s="30">
        <f aca="true" t="shared" si="107" ref="F923:F931">IF(OR(E923=0,E$1142=0),0,E923/E$1142)*100</f>
        <v>0</v>
      </c>
      <c r="G923" s="49">
        <f>SUM(G924:G931)</f>
        <v>0</v>
      </c>
      <c r="H923" s="5">
        <f>SUM(H924:H931)</f>
        <v>0</v>
      </c>
      <c r="I923" s="30">
        <f t="shared" si="105"/>
        <v>0</v>
      </c>
      <c r="J923" s="49">
        <f>SUM(J924:J931)</f>
        <v>0</v>
      </c>
      <c r="K923" s="30">
        <f t="shared" si="100"/>
        <v>0</v>
      </c>
      <c r="L923" s="32">
        <f t="shared" si="102"/>
        <v>0</v>
      </c>
      <c r="M923" s="30">
        <f t="shared" si="99"/>
        <v>0</v>
      </c>
      <c r="N923" s="27">
        <f t="shared" si="103"/>
        <v>0</v>
      </c>
    </row>
    <row r="924" spans="1:14" ht="12.75" hidden="1">
      <c r="A924" s="17" t="s">
        <v>660</v>
      </c>
      <c r="B924" s="4" t="s">
        <v>52</v>
      </c>
      <c r="C924" s="3"/>
      <c r="D924" s="3"/>
      <c r="E924" s="26">
        <f t="shared" si="101"/>
        <v>0</v>
      </c>
      <c r="F924" s="31">
        <f t="shared" si="107"/>
        <v>0</v>
      </c>
      <c r="G924" s="33"/>
      <c r="H924" s="3"/>
      <c r="I924" s="31">
        <f t="shared" si="105"/>
        <v>0</v>
      </c>
      <c r="J924" s="33"/>
      <c r="K924" s="31">
        <f t="shared" si="100"/>
        <v>0</v>
      </c>
      <c r="L924" s="52">
        <f t="shared" si="102"/>
        <v>0</v>
      </c>
      <c r="M924" s="31">
        <f t="shared" si="99"/>
        <v>0</v>
      </c>
      <c r="N924" s="54">
        <f t="shared" si="103"/>
        <v>0</v>
      </c>
    </row>
    <row r="925" spans="1:14" ht="12.75" hidden="1">
      <c r="A925" s="17" t="s">
        <v>661</v>
      </c>
      <c r="B925" s="7" t="s">
        <v>53</v>
      </c>
      <c r="C925" s="3"/>
      <c r="D925" s="3"/>
      <c r="E925" s="26">
        <f t="shared" si="101"/>
        <v>0</v>
      </c>
      <c r="F925" s="31">
        <f t="shared" si="107"/>
        <v>0</v>
      </c>
      <c r="G925" s="33"/>
      <c r="H925" s="3"/>
      <c r="I925" s="31">
        <f t="shared" si="105"/>
        <v>0</v>
      </c>
      <c r="J925" s="33"/>
      <c r="K925" s="31">
        <f t="shared" si="100"/>
        <v>0</v>
      </c>
      <c r="L925" s="52">
        <f t="shared" si="102"/>
        <v>0</v>
      </c>
      <c r="M925" s="31">
        <f t="shared" si="99"/>
        <v>0</v>
      </c>
      <c r="N925" s="54">
        <f t="shared" si="103"/>
        <v>0</v>
      </c>
    </row>
    <row r="926" spans="1:14" ht="12.75" hidden="1">
      <c r="A926" s="17" t="s">
        <v>940</v>
      </c>
      <c r="B926" s="7" t="s">
        <v>941</v>
      </c>
      <c r="C926" s="3"/>
      <c r="D926" s="3"/>
      <c r="E926" s="26">
        <f t="shared" si="101"/>
        <v>0</v>
      </c>
      <c r="F926" s="31">
        <f t="shared" si="107"/>
        <v>0</v>
      </c>
      <c r="G926" s="33"/>
      <c r="H926" s="3"/>
      <c r="I926" s="31">
        <f t="shared" si="105"/>
        <v>0</v>
      </c>
      <c r="J926" s="33"/>
      <c r="K926" s="31">
        <f t="shared" si="100"/>
        <v>0</v>
      </c>
      <c r="L926" s="52">
        <f t="shared" si="102"/>
        <v>0</v>
      </c>
      <c r="M926" s="31">
        <f t="shared" si="99"/>
        <v>0</v>
      </c>
      <c r="N926" s="54">
        <f t="shared" si="103"/>
        <v>0</v>
      </c>
    </row>
    <row r="927" spans="1:14" ht="12.75" hidden="1">
      <c r="A927" s="17" t="s">
        <v>662</v>
      </c>
      <c r="B927" s="4" t="s">
        <v>54</v>
      </c>
      <c r="C927" s="3"/>
      <c r="D927" s="3"/>
      <c r="E927" s="26">
        <f t="shared" si="101"/>
        <v>0</v>
      </c>
      <c r="F927" s="31">
        <f t="shared" si="107"/>
        <v>0</v>
      </c>
      <c r="G927" s="33"/>
      <c r="H927" s="3"/>
      <c r="I927" s="31">
        <f t="shared" si="105"/>
        <v>0</v>
      </c>
      <c r="J927" s="33"/>
      <c r="K927" s="31">
        <f t="shared" si="100"/>
        <v>0</v>
      </c>
      <c r="L927" s="52">
        <f t="shared" si="102"/>
        <v>0</v>
      </c>
      <c r="M927" s="31">
        <f t="shared" si="99"/>
        <v>0</v>
      </c>
      <c r="N927" s="54">
        <f t="shared" si="103"/>
        <v>0</v>
      </c>
    </row>
    <row r="928" spans="1:14" ht="12.75" hidden="1">
      <c r="A928" s="17" t="s">
        <v>663</v>
      </c>
      <c r="B928" s="4" t="s">
        <v>55</v>
      </c>
      <c r="C928" s="3"/>
      <c r="D928" s="3"/>
      <c r="E928" s="26">
        <f t="shared" si="101"/>
        <v>0</v>
      </c>
      <c r="F928" s="31">
        <f t="shared" si="107"/>
        <v>0</v>
      </c>
      <c r="G928" s="33"/>
      <c r="H928" s="3"/>
      <c r="I928" s="31">
        <f t="shared" si="105"/>
        <v>0</v>
      </c>
      <c r="J928" s="33"/>
      <c r="K928" s="31">
        <f t="shared" si="100"/>
        <v>0</v>
      </c>
      <c r="L928" s="52">
        <f t="shared" si="102"/>
        <v>0</v>
      </c>
      <c r="M928" s="31">
        <f t="shared" si="99"/>
        <v>0</v>
      </c>
      <c r="N928" s="54">
        <f t="shared" si="103"/>
        <v>0</v>
      </c>
    </row>
    <row r="929" spans="1:14" ht="12.75" hidden="1">
      <c r="A929" s="17" t="s">
        <v>664</v>
      </c>
      <c r="B929" s="4" t="s">
        <v>56</v>
      </c>
      <c r="C929" s="3"/>
      <c r="D929" s="3"/>
      <c r="E929" s="26">
        <f t="shared" si="101"/>
        <v>0</v>
      </c>
      <c r="F929" s="31">
        <f t="shared" si="107"/>
        <v>0</v>
      </c>
      <c r="G929" s="33"/>
      <c r="H929" s="3"/>
      <c r="I929" s="31">
        <f t="shared" si="105"/>
        <v>0</v>
      </c>
      <c r="J929" s="33"/>
      <c r="K929" s="31">
        <f t="shared" si="100"/>
        <v>0</v>
      </c>
      <c r="L929" s="52">
        <f t="shared" si="102"/>
        <v>0</v>
      </c>
      <c r="M929" s="31">
        <f t="shared" si="99"/>
        <v>0</v>
      </c>
      <c r="N929" s="54">
        <f t="shared" si="103"/>
        <v>0</v>
      </c>
    </row>
    <row r="930" spans="1:14" ht="12.75" hidden="1">
      <c r="A930" s="17" t="s">
        <v>665</v>
      </c>
      <c r="B930" s="4" t="s">
        <v>57</v>
      </c>
      <c r="C930" s="3"/>
      <c r="D930" s="3"/>
      <c r="E930" s="26">
        <f t="shared" si="101"/>
        <v>0</v>
      </c>
      <c r="F930" s="31">
        <f t="shared" si="107"/>
        <v>0</v>
      </c>
      <c r="G930" s="33"/>
      <c r="H930" s="3"/>
      <c r="I930" s="31">
        <f t="shared" si="105"/>
        <v>0</v>
      </c>
      <c r="J930" s="33"/>
      <c r="K930" s="31">
        <f t="shared" si="100"/>
        <v>0</v>
      </c>
      <c r="L930" s="52">
        <f t="shared" si="102"/>
        <v>0</v>
      </c>
      <c r="M930" s="31">
        <f t="shared" si="99"/>
        <v>0</v>
      </c>
      <c r="N930" s="54">
        <f t="shared" si="103"/>
        <v>0</v>
      </c>
    </row>
    <row r="931" spans="1:14" ht="12.75" hidden="1">
      <c r="A931" s="17" t="s">
        <v>666</v>
      </c>
      <c r="B931" s="4" t="s">
        <v>58</v>
      </c>
      <c r="C931" s="3"/>
      <c r="D931" s="3"/>
      <c r="E931" s="26">
        <f t="shared" si="101"/>
        <v>0</v>
      </c>
      <c r="F931" s="31">
        <f t="shared" si="107"/>
        <v>0</v>
      </c>
      <c r="G931" s="33"/>
      <c r="H931" s="3"/>
      <c r="I931" s="31">
        <f t="shared" si="105"/>
        <v>0</v>
      </c>
      <c r="J931" s="33"/>
      <c r="K931" s="31">
        <f t="shared" si="100"/>
        <v>0</v>
      </c>
      <c r="L931" s="52">
        <f t="shared" si="102"/>
        <v>0</v>
      </c>
      <c r="M931" s="31">
        <f t="shared" si="99"/>
        <v>0</v>
      </c>
      <c r="N931" s="54">
        <f t="shared" si="103"/>
        <v>0</v>
      </c>
    </row>
    <row r="932" spans="1:14" ht="12.75" hidden="1">
      <c r="A932" s="17"/>
      <c r="B932" s="4"/>
      <c r="C932" s="3"/>
      <c r="D932" s="3"/>
      <c r="E932" s="26"/>
      <c r="F932" s="31"/>
      <c r="G932" s="33"/>
      <c r="H932" s="3"/>
      <c r="I932" s="31"/>
      <c r="J932" s="33"/>
      <c r="K932" s="31"/>
      <c r="L932" s="52"/>
      <c r="M932" s="31"/>
      <c r="N932" s="54"/>
    </row>
    <row r="933" spans="1:14" ht="12.75" hidden="1">
      <c r="A933" s="13" t="s">
        <v>59</v>
      </c>
      <c r="B933" s="5" t="s">
        <v>60</v>
      </c>
      <c r="C933" s="5">
        <f>SUM(C934)</f>
        <v>0</v>
      </c>
      <c r="D933" s="5">
        <f>SUM(D934)</f>
        <v>0</v>
      </c>
      <c r="E933" s="25">
        <f t="shared" si="101"/>
        <v>0</v>
      </c>
      <c r="F933" s="30">
        <f>IF(OR(E933=0,E$1142=0),0,E933/E$1142)*100</f>
        <v>0</v>
      </c>
      <c r="G933" s="49">
        <f>SUM(G934)</f>
        <v>0</v>
      </c>
      <c r="H933" s="5">
        <f>SUM(H934)</f>
        <v>0</v>
      </c>
      <c r="I933" s="30">
        <f t="shared" si="105"/>
        <v>0</v>
      </c>
      <c r="J933" s="49">
        <f>SUM(J934)</f>
        <v>0</v>
      </c>
      <c r="K933" s="30">
        <f t="shared" si="100"/>
        <v>0</v>
      </c>
      <c r="L933" s="32">
        <f t="shared" si="102"/>
        <v>0</v>
      </c>
      <c r="M933" s="30">
        <f t="shared" si="99"/>
        <v>0</v>
      </c>
      <c r="N933" s="27">
        <f t="shared" si="103"/>
        <v>0</v>
      </c>
    </row>
    <row r="934" spans="1:14" ht="12.75" hidden="1">
      <c r="A934" s="17" t="s">
        <v>667</v>
      </c>
      <c r="B934" s="4" t="s">
        <v>61</v>
      </c>
      <c r="C934" s="3"/>
      <c r="D934" s="3"/>
      <c r="E934" s="26">
        <f t="shared" si="101"/>
        <v>0</v>
      </c>
      <c r="F934" s="31">
        <f>IF(OR(E934=0,E$1142=0),0,E934/E$1142)*100</f>
        <v>0</v>
      </c>
      <c r="G934" s="33"/>
      <c r="H934" s="3"/>
      <c r="I934" s="31">
        <f t="shared" si="105"/>
        <v>0</v>
      </c>
      <c r="J934" s="33"/>
      <c r="K934" s="31">
        <f t="shared" si="100"/>
        <v>0</v>
      </c>
      <c r="L934" s="52">
        <f t="shared" si="102"/>
        <v>0</v>
      </c>
      <c r="M934" s="31">
        <f t="shared" si="99"/>
        <v>0</v>
      </c>
      <c r="N934" s="54">
        <f t="shared" si="103"/>
        <v>0</v>
      </c>
    </row>
    <row r="935" spans="1:14" ht="12.75" hidden="1">
      <c r="A935" s="17"/>
      <c r="B935" s="4"/>
      <c r="C935" s="3"/>
      <c r="D935" s="3"/>
      <c r="E935" s="26"/>
      <c r="F935" s="31"/>
      <c r="G935" s="33"/>
      <c r="H935" s="3"/>
      <c r="I935" s="31"/>
      <c r="J935" s="33"/>
      <c r="K935" s="31"/>
      <c r="L935" s="52"/>
      <c r="M935" s="31"/>
      <c r="N935" s="54"/>
    </row>
    <row r="936" spans="1:14" ht="12.75" hidden="1">
      <c r="A936" s="17"/>
      <c r="B936" s="4"/>
      <c r="C936" s="3"/>
      <c r="D936" s="3"/>
      <c r="E936" s="26"/>
      <c r="F936" s="31"/>
      <c r="G936" s="33"/>
      <c r="H936" s="3"/>
      <c r="I936" s="31"/>
      <c r="J936" s="33"/>
      <c r="K936" s="31"/>
      <c r="L936" s="52"/>
      <c r="M936" s="31"/>
      <c r="N936" s="54"/>
    </row>
    <row r="937" spans="1:14" ht="12.75" hidden="1">
      <c r="A937" s="17"/>
      <c r="B937" s="4"/>
      <c r="C937" s="3"/>
      <c r="D937" s="3"/>
      <c r="E937" s="26"/>
      <c r="F937" s="31"/>
      <c r="G937" s="33"/>
      <c r="H937" s="3"/>
      <c r="I937" s="31"/>
      <c r="J937" s="33"/>
      <c r="K937" s="31"/>
      <c r="L937" s="52"/>
      <c r="M937" s="31"/>
      <c r="N937" s="54"/>
    </row>
    <row r="938" spans="1:14" ht="12.75" hidden="1">
      <c r="A938" s="17"/>
      <c r="B938" s="4"/>
      <c r="C938" s="3"/>
      <c r="D938" s="3"/>
      <c r="E938" s="26"/>
      <c r="F938" s="31"/>
      <c r="G938" s="33"/>
      <c r="H938" s="3"/>
      <c r="I938" s="31"/>
      <c r="J938" s="33"/>
      <c r="K938" s="31"/>
      <c r="L938" s="52"/>
      <c r="M938" s="31"/>
      <c r="N938" s="54"/>
    </row>
    <row r="939" spans="1:14" ht="12.75" hidden="1">
      <c r="A939" s="13" t="s">
        <v>62</v>
      </c>
      <c r="B939" s="5" t="s">
        <v>63</v>
      </c>
      <c r="C939" s="56">
        <f>SUM(C940:C946)</f>
        <v>0</v>
      </c>
      <c r="D939" s="56">
        <f>SUM(D940:D946)</f>
        <v>0</v>
      </c>
      <c r="E939" s="25">
        <f t="shared" si="101"/>
        <v>0</v>
      </c>
      <c r="F939" s="30">
        <f>IF(OR(E939=0,E$1142=0),0,E939/E$1142)*100</f>
        <v>0</v>
      </c>
      <c r="G939" s="55">
        <f>SUM(G940:G946)</f>
        <v>0</v>
      </c>
      <c r="H939" s="56">
        <f>SUM(H940:H946)</f>
        <v>0</v>
      </c>
      <c r="I939" s="30">
        <f t="shared" si="105"/>
        <v>0</v>
      </c>
      <c r="J939" s="55">
        <f>SUM(J940:J946)</f>
        <v>0</v>
      </c>
      <c r="K939" s="30">
        <f t="shared" si="100"/>
        <v>0</v>
      </c>
      <c r="L939" s="32">
        <f t="shared" si="102"/>
        <v>0</v>
      </c>
      <c r="M939" s="30">
        <f t="shared" si="99"/>
        <v>0</v>
      </c>
      <c r="N939" s="27">
        <f t="shared" si="103"/>
        <v>0</v>
      </c>
    </row>
    <row r="940" spans="1:14" ht="12.75" hidden="1">
      <c r="A940" s="17" t="s">
        <v>668</v>
      </c>
      <c r="B940" s="7" t="s">
        <v>64</v>
      </c>
      <c r="C940" s="3"/>
      <c r="D940" s="3"/>
      <c r="E940" s="26">
        <f t="shared" si="101"/>
        <v>0</v>
      </c>
      <c r="F940" s="31">
        <f>IF(OR(E940=0,E$1142=0),0,E940/E$1142)*100</f>
        <v>0</v>
      </c>
      <c r="G940" s="33"/>
      <c r="H940" s="3"/>
      <c r="I940" s="31">
        <f t="shared" si="105"/>
        <v>0</v>
      </c>
      <c r="J940" s="33"/>
      <c r="K940" s="31">
        <f t="shared" si="100"/>
        <v>0</v>
      </c>
      <c r="L940" s="52">
        <f t="shared" si="102"/>
        <v>0</v>
      </c>
      <c r="M940" s="31">
        <f t="shared" si="99"/>
        <v>0</v>
      </c>
      <c r="N940" s="54">
        <f t="shared" si="103"/>
        <v>0</v>
      </c>
    </row>
    <row r="941" spans="1:14" ht="12.75" hidden="1">
      <c r="A941" s="17" t="s">
        <v>669</v>
      </c>
      <c r="B941" s="4" t="s">
        <v>65</v>
      </c>
      <c r="C941" s="3"/>
      <c r="D941" s="3"/>
      <c r="E941" s="26">
        <f t="shared" si="101"/>
        <v>0</v>
      </c>
      <c r="F941" s="31">
        <f>IF(OR(E941=0,E$1142=0),0,E941/E$1142)*100</f>
        <v>0</v>
      </c>
      <c r="G941" s="33"/>
      <c r="H941" s="3"/>
      <c r="I941" s="31">
        <f t="shared" si="105"/>
        <v>0</v>
      </c>
      <c r="J941" s="33"/>
      <c r="K941" s="31">
        <f t="shared" si="100"/>
        <v>0</v>
      </c>
      <c r="L941" s="52">
        <f t="shared" si="102"/>
        <v>0</v>
      </c>
      <c r="M941" s="31">
        <f t="shared" si="99"/>
        <v>0</v>
      </c>
      <c r="N941" s="54">
        <f t="shared" si="103"/>
        <v>0</v>
      </c>
    </row>
    <row r="942" spans="1:14" ht="12.75" hidden="1">
      <c r="A942" s="17"/>
      <c r="B942" s="4"/>
      <c r="C942" s="3"/>
      <c r="D942" s="3"/>
      <c r="E942" s="26"/>
      <c r="F942" s="31"/>
      <c r="G942" s="33"/>
      <c r="H942" s="3"/>
      <c r="I942" s="31"/>
      <c r="J942" s="33"/>
      <c r="K942" s="31"/>
      <c r="L942" s="52"/>
      <c r="M942" s="31"/>
      <c r="N942" s="54"/>
    </row>
    <row r="943" spans="1:14" ht="12.75" hidden="1">
      <c r="A943" s="17" t="s">
        <v>670</v>
      </c>
      <c r="B943" s="4" t="s">
        <v>66</v>
      </c>
      <c r="C943" s="3"/>
      <c r="D943" s="3"/>
      <c r="E943" s="26">
        <f t="shared" si="101"/>
        <v>0</v>
      </c>
      <c r="F943" s="31">
        <f aca="true" t="shared" si="108" ref="F943:F949">IF(OR(E943=0,E$1142=0),0,E943/E$1142)*100</f>
        <v>0</v>
      </c>
      <c r="G943" s="33"/>
      <c r="H943" s="3"/>
      <c r="I943" s="31">
        <f t="shared" si="105"/>
        <v>0</v>
      </c>
      <c r="J943" s="33"/>
      <c r="K943" s="31">
        <f t="shared" si="100"/>
        <v>0</v>
      </c>
      <c r="L943" s="52">
        <f t="shared" si="102"/>
        <v>0</v>
      </c>
      <c r="M943" s="31">
        <f t="shared" si="99"/>
        <v>0</v>
      </c>
      <c r="N943" s="54">
        <f t="shared" si="103"/>
        <v>0</v>
      </c>
    </row>
    <row r="944" spans="1:14" ht="12.75" hidden="1">
      <c r="A944" s="17" t="s">
        <v>942</v>
      </c>
      <c r="B944" s="4" t="s">
        <v>943</v>
      </c>
      <c r="C944" s="3"/>
      <c r="D944" s="3"/>
      <c r="E944" s="26">
        <f t="shared" si="101"/>
        <v>0</v>
      </c>
      <c r="F944" s="31">
        <f t="shared" si="108"/>
        <v>0</v>
      </c>
      <c r="G944" s="33"/>
      <c r="H944" s="3"/>
      <c r="I944" s="31">
        <f t="shared" si="105"/>
        <v>0</v>
      </c>
      <c r="J944" s="33"/>
      <c r="K944" s="31">
        <f t="shared" si="100"/>
        <v>0</v>
      </c>
      <c r="L944" s="52">
        <f t="shared" si="102"/>
        <v>0</v>
      </c>
      <c r="M944" s="31">
        <f t="shared" si="99"/>
        <v>0</v>
      </c>
      <c r="N944" s="54">
        <f t="shared" si="103"/>
        <v>0</v>
      </c>
    </row>
    <row r="945" spans="1:14" ht="12.75" hidden="1">
      <c r="A945" s="17" t="s">
        <v>671</v>
      </c>
      <c r="B945" s="4" t="s">
        <v>67</v>
      </c>
      <c r="C945" s="3"/>
      <c r="D945" s="3"/>
      <c r="E945" s="26">
        <f t="shared" si="101"/>
        <v>0</v>
      </c>
      <c r="F945" s="31">
        <f t="shared" si="108"/>
        <v>0</v>
      </c>
      <c r="G945" s="33"/>
      <c r="H945" s="3"/>
      <c r="I945" s="31">
        <f t="shared" si="105"/>
        <v>0</v>
      </c>
      <c r="J945" s="33"/>
      <c r="K945" s="31">
        <f t="shared" si="100"/>
        <v>0</v>
      </c>
      <c r="L945" s="52">
        <f t="shared" si="102"/>
        <v>0</v>
      </c>
      <c r="M945" s="31">
        <f t="shared" si="99"/>
        <v>0</v>
      </c>
      <c r="N945" s="54">
        <f t="shared" si="103"/>
        <v>0</v>
      </c>
    </row>
    <row r="946" spans="1:14" ht="12.75" hidden="1">
      <c r="A946" s="17" t="s">
        <v>672</v>
      </c>
      <c r="B946" s="4" t="s">
        <v>68</v>
      </c>
      <c r="C946" s="3"/>
      <c r="D946" s="3"/>
      <c r="E946" s="26">
        <f t="shared" si="101"/>
        <v>0</v>
      </c>
      <c r="F946" s="31">
        <f t="shared" si="108"/>
        <v>0</v>
      </c>
      <c r="G946" s="33"/>
      <c r="H946" s="3"/>
      <c r="I946" s="31">
        <f t="shared" si="105"/>
        <v>0</v>
      </c>
      <c r="J946" s="33"/>
      <c r="K946" s="31">
        <f t="shared" si="100"/>
        <v>0</v>
      </c>
      <c r="L946" s="52">
        <f t="shared" si="102"/>
        <v>0</v>
      </c>
      <c r="M946" s="31">
        <f t="shared" si="99"/>
        <v>0</v>
      </c>
      <c r="N946" s="54">
        <f t="shared" si="103"/>
        <v>0</v>
      </c>
    </row>
    <row r="947" spans="1:14" ht="12.75" hidden="1">
      <c r="A947" s="13" t="s">
        <v>69</v>
      </c>
      <c r="B947" s="5" t="s">
        <v>70</v>
      </c>
      <c r="C947" s="5">
        <f>SUM(C948+C955+C959+C966+C969)</f>
        <v>0</v>
      </c>
      <c r="D947" s="5">
        <f>SUM(D948+D955+D959+D966+D969)</f>
        <v>0</v>
      </c>
      <c r="E947" s="25">
        <f t="shared" si="101"/>
        <v>0</v>
      </c>
      <c r="F947" s="30">
        <f t="shared" si="108"/>
        <v>0</v>
      </c>
      <c r="G947" s="49">
        <f>SUM(G948+G955+G959+G966+G969)</f>
        <v>0</v>
      </c>
      <c r="H947" s="5">
        <f>SUM(H948+H955+H959+H966+H969)</f>
        <v>0</v>
      </c>
      <c r="I947" s="30">
        <f t="shared" si="105"/>
        <v>0</v>
      </c>
      <c r="J947" s="49">
        <f>SUM(J948+J955+J959+J966+J969)</f>
        <v>0</v>
      </c>
      <c r="K947" s="30">
        <f t="shared" si="100"/>
        <v>0</v>
      </c>
      <c r="L947" s="32">
        <f t="shared" si="102"/>
        <v>0</v>
      </c>
      <c r="M947" s="30">
        <f t="shared" si="99"/>
        <v>0</v>
      </c>
      <c r="N947" s="27">
        <f t="shared" si="103"/>
        <v>0</v>
      </c>
    </row>
    <row r="948" spans="1:14" ht="25.5" hidden="1">
      <c r="A948" s="13" t="s">
        <v>71</v>
      </c>
      <c r="B948" s="5" t="s">
        <v>72</v>
      </c>
      <c r="C948" s="5">
        <f>SUM(C949:C954)</f>
        <v>0</v>
      </c>
      <c r="D948" s="5">
        <f>SUM(D949:D954)</f>
        <v>0</v>
      </c>
      <c r="E948" s="25">
        <f t="shared" si="101"/>
        <v>0</v>
      </c>
      <c r="F948" s="30">
        <f t="shared" si="108"/>
        <v>0</v>
      </c>
      <c r="G948" s="49">
        <f>SUM(G949:G954)</f>
        <v>0</v>
      </c>
      <c r="H948" s="5">
        <f>SUM(H949:H954)</f>
        <v>0</v>
      </c>
      <c r="I948" s="30">
        <f t="shared" si="105"/>
        <v>0</v>
      </c>
      <c r="J948" s="49">
        <f>SUM(J949:J954)</f>
        <v>0</v>
      </c>
      <c r="K948" s="30">
        <f t="shared" si="100"/>
        <v>0</v>
      </c>
      <c r="L948" s="32">
        <f t="shared" si="102"/>
        <v>0</v>
      </c>
      <c r="M948" s="30">
        <f t="shared" si="99"/>
        <v>0</v>
      </c>
      <c r="N948" s="27">
        <f t="shared" si="103"/>
        <v>0</v>
      </c>
    </row>
    <row r="949" spans="1:14" ht="12.75" hidden="1">
      <c r="A949" s="17" t="s">
        <v>673</v>
      </c>
      <c r="B949" s="4" t="s">
        <v>73</v>
      </c>
      <c r="C949" s="3"/>
      <c r="D949" s="3"/>
      <c r="E949" s="26">
        <f t="shared" si="101"/>
        <v>0</v>
      </c>
      <c r="F949" s="31">
        <f t="shared" si="108"/>
        <v>0</v>
      </c>
      <c r="G949" s="33"/>
      <c r="H949" s="3"/>
      <c r="I949" s="31">
        <f t="shared" si="105"/>
        <v>0</v>
      </c>
      <c r="J949" s="33"/>
      <c r="K949" s="31">
        <f t="shared" si="100"/>
        <v>0</v>
      </c>
      <c r="L949" s="52">
        <f t="shared" si="102"/>
        <v>0</v>
      </c>
      <c r="M949" s="31">
        <f t="shared" si="99"/>
        <v>0</v>
      </c>
      <c r="N949" s="54">
        <f t="shared" si="103"/>
        <v>0</v>
      </c>
    </row>
    <row r="950" spans="1:14" ht="12.75" hidden="1">
      <c r="A950" s="17"/>
      <c r="B950" s="4"/>
      <c r="C950" s="3"/>
      <c r="D950" s="3"/>
      <c r="E950" s="26"/>
      <c r="F950" s="31"/>
      <c r="G950" s="33"/>
      <c r="H950" s="3"/>
      <c r="I950" s="31"/>
      <c r="J950" s="33"/>
      <c r="K950" s="31"/>
      <c r="L950" s="52"/>
      <c r="M950" s="31"/>
      <c r="N950" s="54"/>
    </row>
    <row r="951" spans="1:14" ht="12.75" hidden="1">
      <c r="A951" s="17" t="s">
        <v>674</v>
      </c>
      <c r="B951" s="4" t="s">
        <v>74</v>
      </c>
      <c r="C951" s="3"/>
      <c r="D951" s="3"/>
      <c r="E951" s="26">
        <f t="shared" si="101"/>
        <v>0</v>
      </c>
      <c r="F951" s="31">
        <f aca="true" t="shared" si="109" ref="F951:F956">IF(OR(E951=0,E$1142=0),0,E951/E$1142)*100</f>
        <v>0</v>
      </c>
      <c r="G951" s="33"/>
      <c r="H951" s="3"/>
      <c r="I951" s="31">
        <f t="shared" si="105"/>
        <v>0</v>
      </c>
      <c r="J951" s="33"/>
      <c r="K951" s="31">
        <f t="shared" si="100"/>
        <v>0</v>
      </c>
      <c r="L951" s="52">
        <f t="shared" si="102"/>
        <v>0</v>
      </c>
      <c r="M951" s="31">
        <f t="shared" si="99"/>
        <v>0</v>
      </c>
      <c r="N951" s="54">
        <f t="shared" si="103"/>
        <v>0</v>
      </c>
    </row>
    <row r="952" spans="1:14" ht="12.75" hidden="1">
      <c r="A952" s="17" t="s">
        <v>675</v>
      </c>
      <c r="B952" s="4" t="s">
        <v>75</v>
      </c>
      <c r="C952" s="3"/>
      <c r="D952" s="3"/>
      <c r="E952" s="26">
        <f t="shared" si="101"/>
        <v>0</v>
      </c>
      <c r="F952" s="31">
        <f t="shared" si="109"/>
        <v>0</v>
      </c>
      <c r="G952" s="33"/>
      <c r="H952" s="3"/>
      <c r="I952" s="31">
        <f t="shared" si="105"/>
        <v>0</v>
      </c>
      <c r="J952" s="33"/>
      <c r="K952" s="31">
        <f t="shared" si="100"/>
        <v>0</v>
      </c>
      <c r="L952" s="52">
        <f t="shared" si="102"/>
        <v>0</v>
      </c>
      <c r="M952" s="31">
        <f t="shared" si="99"/>
        <v>0</v>
      </c>
      <c r="N952" s="54">
        <f t="shared" si="103"/>
        <v>0</v>
      </c>
    </row>
    <row r="953" spans="1:14" ht="12.75" hidden="1">
      <c r="A953" s="17" t="s">
        <v>676</v>
      </c>
      <c r="B953" s="4" t="s">
        <v>76</v>
      </c>
      <c r="C953" s="3"/>
      <c r="D953" s="3"/>
      <c r="E953" s="26">
        <f t="shared" si="101"/>
        <v>0</v>
      </c>
      <c r="F953" s="31">
        <f t="shared" si="109"/>
        <v>0</v>
      </c>
      <c r="G953" s="33"/>
      <c r="H953" s="3"/>
      <c r="I953" s="31">
        <f t="shared" si="105"/>
        <v>0</v>
      </c>
      <c r="J953" s="33"/>
      <c r="K953" s="31">
        <f t="shared" si="100"/>
        <v>0</v>
      </c>
      <c r="L953" s="52">
        <f t="shared" si="102"/>
        <v>0</v>
      </c>
      <c r="M953" s="31">
        <f t="shared" si="99"/>
        <v>0</v>
      </c>
      <c r="N953" s="54">
        <f t="shared" si="103"/>
        <v>0</v>
      </c>
    </row>
    <row r="954" spans="1:14" ht="12.75" hidden="1">
      <c r="A954" s="17" t="s">
        <v>677</v>
      </c>
      <c r="B954" s="4" t="s">
        <v>77</v>
      </c>
      <c r="C954" s="3"/>
      <c r="D954" s="3"/>
      <c r="E954" s="26">
        <f t="shared" si="101"/>
        <v>0</v>
      </c>
      <c r="F954" s="31">
        <f t="shared" si="109"/>
        <v>0</v>
      </c>
      <c r="G954" s="33"/>
      <c r="H954" s="3"/>
      <c r="I954" s="31">
        <f t="shared" si="105"/>
        <v>0</v>
      </c>
      <c r="J954" s="33"/>
      <c r="K954" s="31">
        <f t="shared" si="100"/>
        <v>0</v>
      </c>
      <c r="L954" s="52">
        <f t="shared" si="102"/>
        <v>0</v>
      </c>
      <c r="M954" s="31">
        <f t="shared" si="99"/>
        <v>0</v>
      </c>
      <c r="N954" s="54">
        <f t="shared" si="103"/>
        <v>0</v>
      </c>
    </row>
    <row r="955" spans="1:14" ht="25.5" hidden="1">
      <c r="A955" s="13" t="s">
        <v>78</v>
      </c>
      <c r="B955" s="5" t="s">
        <v>79</v>
      </c>
      <c r="C955" s="2">
        <f>SUM(C956)</f>
        <v>0</v>
      </c>
      <c r="D955" s="2">
        <f>SUM(D956)</f>
        <v>0</v>
      </c>
      <c r="E955" s="25">
        <f t="shared" si="101"/>
        <v>0</v>
      </c>
      <c r="F955" s="30">
        <f t="shared" si="109"/>
        <v>0</v>
      </c>
      <c r="G955" s="32">
        <f>SUM(G956)</f>
        <v>0</v>
      </c>
      <c r="H955" s="2">
        <f>SUM(H956)</f>
        <v>0</v>
      </c>
      <c r="I955" s="30">
        <f t="shared" si="105"/>
        <v>0</v>
      </c>
      <c r="J955" s="32">
        <f>SUM(J956)</f>
        <v>0</v>
      </c>
      <c r="K955" s="30">
        <f t="shared" si="100"/>
        <v>0</v>
      </c>
      <c r="L955" s="32">
        <f t="shared" si="102"/>
        <v>0</v>
      </c>
      <c r="M955" s="30">
        <f t="shared" si="99"/>
        <v>0</v>
      </c>
      <c r="N955" s="27">
        <f t="shared" si="103"/>
        <v>0</v>
      </c>
    </row>
    <row r="956" spans="1:14" ht="12.75" hidden="1">
      <c r="A956" s="17" t="s">
        <v>678</v>
      </c>
      <c r="B956" s="4" t="s">
        <v>80</v>
      </c>
      <c r="C956" s="3"/>
      <c r="D956" s="3"/>
      <c r="E956" s="26">
        <f t="shared" si="101"/>
        <v>0</v>
      </c>
      <c r="F956" s="31">
        <f t="shared" si="109"/>
        <v>0</v>
      </c>
      <c r="G956" s="33"/>
      <c r="H956" s="3"/>
      <c r="I956" s="31">
        <f t="shared" si="105"/>
        <v>0</v>
      </c>
      <c r="J956" s="33"/>
      <c r="K956" s="31">
        <f t="shared" si="100"/>
        <v>0</v>
      </c>
      <c r="L956" s="52">
        <f t="shared" si="102"/>
        <v>0</v>
      </c>
      <c r="M956" s="31">
        <f t="shared" si="99"/>
        <v>0</v>
      </c>
      <c r="N956" s="54">
        <f t="shared" si="103"/>
        <v>0</v>
      </c>
    </row>
    <row r="957" spans="1:14" ht="12.75" hidden="1">
      <c r="A957" s="17"/>
      <c r="B957" s="4"/>
      <c r="C957" s="3"/>
      <c r="D957" s="3"/>
      <c r="E957" s="26"/>
      <c r="F957" s="31"/>
      <c r="G957" s="33"/>
      <c r="H957" s="3"/>
      <c r="I957" s="31"/>
      <c r="J957" s="33"/>
      <c r="K957" s="31"/>
      <c r="L957" s="52"/>
      <c r="M957" s="31"/>
      <c r="N957" s="54"/>
    </row>
    <row r="958" spans="1:14" ht="12.75" hidden="1">
      <c r="A958" s="17"/>
      <c r="B958" s="4"/>
      <c r="C958" s="3"/>
      <c r="D958" s="3"/>
      <c r="E958" s="26"/>
      <c r="F958" s="31"/>
      <c r="G958" s="33"/>
      <c r="H958" s="3"/>
      <c r="I958" s="31"/>
      <c r="J958" s="33"/>
      <c r="K958" s="31"/>
      <c r="L958" s="52"/>
      <c r="M958" s="31"/>
      <c r="N958" s="54"/>
    </row>
    <row r="959" spans="1:14" ht="12.75" hidden="1">
      <c r="A959" s="13" t="s">
        <v>81</v>
      </c>
      <c r="B959" s="5" t="s">
        <v>82</v>
      </c>
      <c r="C959" s="2">
        <f>SUM(C960:C965)</f>
        <v>0</v>
      </c>
      <c r="D959" s="2">
        <f>SUM(D960:D965)</f>
        <v>0</v>
      </c>
      <c r="E959" s="25">
        <f t="shared" si="101"/>
        <v>0</v>
      </c>
      <c r="F959" s="30">
        <f aca="true" t="shared" si="110" ref="F959:F973">IF(OR(E959=0,E$1142=0),0,E959/E$1142)*100</f>
        <v>0</v>
      </c>
      <c r="G959" s="32">
        <f>SUM(G960:G965)</f>
        <v>0</v>
      </c>
      <c r="H959" s="2">
        <f>SUM(H960:H965)</f>
        <v>0</v>
      </c>
      <c r="I959" s="30">
        <f t="shared" si="105"/>
        <v>0</v>
      </c>
      <c r="J959" s="32">
        <f>SUM(J960:J965)</f>
        <v>0</v>
      </c>
      <c r="K959" s="30">
        <f t="shared" si="100"/>
        <v>0</v>
      </c>
      <c r="L959" s="32">
        <f t="shared" si="102"/>
        <v>0</v>
      </c>
      <c r="M959" s="30">
        <f t="shared" si="99"/>
        <v>0</v>
      </c>
      <c r="N959" s="27">
        <f t="shared" si="103"/>
        <v>0</v>
      </c>
    </row>
    <row r="960" spans="1:14" ht="12.75" hidden="1">
      <c r="A960" s="17" t="s">
        <v>679</v>
      </c>
      <c r="B960" s="4" t="s">
        <v>83</v>
      </c>
      <c r="C960" s="3"/>
      <c r="D960" s="3"/>
      <c r="E960" s="26">
        <f t="shared" si="101"/>
        <v>0</v>
      </c>
      <c r="F960" s="31">
        <f t="shared" si="110"/>
        <v>0</v>
      </c>
      <c r="G960" s="33"/>
      <c r="H960" s="3"/>
      <c r="I960" s="31">
        <f t="shared" si="105"/>
        <v>0</v>
      </c>
      <c r="J960" s="33"/>
      <c r="K960" s="31">
        <f t="shared" si="100"/>
        <v>0</v>
      </c>
      <c r="L960" s="52">
        <f t="shared" si="102"/>
        <v>0</v>
      </c>
      <c r="M960" s="31">
        <f t="shared" si="99"/>
        <v>0</v>
      </c>
      <c r="N960" s="54">
        <f t="shared" si="103"/>
        <v>0</v>
      </c>
    </row>
    <row r="961" spans="1:14" ht="12.75" hidden="1">
      <c r="A961" s="17" t="s">
        <v>680</v>
      </c>
      <c r="B961" s="4" t="s">
        <v>84</v>
      </c>
      <c r="C961" s="3"/>
      <c r="D961" s="3"/>
      <c r="E961" s="26">
        <f t="shared" si="101"/>
        <v>0</v>
      </c>
      <c r="F961" s="31">
        <f t="shared" si="110"/>
        <v>0</v>
      </c>
      <c r="G961" s="33"/>
      <c r="H961" s="3"/>
      <c r="I961" s="31">
        <f t="shared" si="105"/>
        <v>0</v>
      </c>
      <c r="J961" s="33"/>
      <c r="K961" s="31">
        <f t="shared" si="100"/>
        <v>0</v>
      </c>
      <c r="L961" s="52">
        <f t="shared" si="102"/>
        <v>0</v>
      </c>
      <c r="M961" s="31">
        <f aca="true" t="shared" si="111" ref="M961:M1077">IF(OR(L961=0,E961=0),0,L961/E961)*100</f>
        <v>0</v>
      </c>
      <c r="N961" s="54">
        <f t="shared" si="103"/>
        <v>0</v>
      </c>
    </row>
    <row r="962" spans="1:14" ht="12.75" hidden="1">
      <c r="A962" s="17" t="s">
        <v>1187</v>
      </c>
      <c r="B962" s="4" t="s">
        <v>85</v>
      </c>
      <c r="C962" s="3"/>
      <c r="D962" s="3"/>
      <c r="E962" s="26">
        <f t="shared" si="101"/>
        <v>0</v>
      </c>
      <c r="F962" s="31">
        <f t="shared" si="110"/>
        <v>0</v>
      </c>
      <c r="G962" s="33"/>
      <c r="H962" s="3"/>
      <c r="I962" s="31">
        <f t="shared" si="105"/>
        <v>0</v>
      </c>
      <c r="J962" s="33"/>
      <c r="K962" s="31">
        <f aca="true" t="shared" si="112" ref="K962:K1078">IF(OR(J962=0,E962=0),0,J962/E962)*100</f>
        <v>0</v>
      </c>
      <c r="L962" s="52">
        <f t="shared" si="102"/>
        <v>0</v>
      </c>
      <c r="M962" s="31">
        <f t="shared" si="111"/>
        <v>0</v>
      </c>
      <c r="N962" s="54">
        <f t="shared" si="103"/>
        <v>0</v>
      </c>
    </row>
    <row r="963" spans="1:14" ht="12.75" hidden="1">
      <c r="A963" s="17" t="s">
        <v>681</v>
      </c>
      <c r="B963" s="7" t="s">
        <v>86</v>
      </c>
      <c r="C963" s="3"/>
      <c r="D963" s="3"/>
      <c r="E963" s="26">
        <f t="shared" si="101"/>
        <v>0</v>
      </c>
      <c r="F963" s="31">
        <f t="shared" si="110"/>
        <v>0</v>
      </c>
      <c r="G963" s="33"/>
      <c r="H963" s="3"/>
      <c r="I963" s="31">
        <f t="shared" si="105"/>
        <v>0</v>
      </c>
      <c r="J963" s="33"/>
      <c r="K963" s="31">
        <f t="shared" si="112"/>
        <v>0</v>
      </c>
      <c r="L963" s="52">
        <f t="shared" si="102"/>
        <v>0</v>
      </c>
      <c r="M963" s="31">
        <f t="shared" si="111"/>
        <v>0</v>
      </c>
      <c r="N963" s="54">
        <f t="shared" si="103"/>
        <v>0</v>
      </c>
    </row>
    <row r="964" spans="1:14" ht="12.75" hidden="1">
      <c r="A964" s="17" t="s">
        <v>682</v>
      </c>
      <c r="B964" s="4" t="s">
        <v>87</v>
      </c>
      <c r="C964" s="3"/>
      <c r="D964" s="3"/>
      <c r="E964" s="26">
        <f aca="true" t="shared" si="113" ref="E964:E1081">SUM(C964:D964)</f>
        <v>0</v>
      </c>
      <c r="F964" s="31">
        <f t="shared" si="110"/>
        <v>0</v>
      </c>
      <c r="G964" s="33"/>
      <c r="H964" s="3"/>
      <c r="I964" s="31">
        <f t="shared" si="105"/>
        <v>0</v>
      </c>
      <c r="J964" s="33"/>
      <c r="K964" s="31">
        <f t="shared" si="112"/>
        <v>0</v>
      </c>
      <c r="L964" s="52">
        <f aca="true" t="shared" si="114" ref="L964:L1081">SUM(J964++H964)</f>
        <v>0</v>
      </c>
      <c r="M964" s="31">
        <f t="shared" si="111"/>
        <v>0</v>
      </c>
      <c r="N964" s="54">
        <f aca="true" t="shared" si="115" ref="N964:N1081">SUM(E964-L964)</f>
        <v>0</v>
      </c>
    </row>
    <row r="965" spans="1:14" ht="12.75" hidden="1">
      <c r="A965" s="17" t="s">
        <v>683</v>
      </c>
      <c r="B965" s="4" t="s">
        <v>88</v>
      </c>
      <c r="C965" s="3"/>
      <c r="D965" s="3"/>
      <c r="E965" s="26">
        <f t="shared" si="113"/>
        <v>0</v>
      </c>
      <c r="F965" s="31">
        <f t="shared" si="110"/>
        <v>0</v>
      </c>
      <c r="G965" s="33"/>
      <c r="H965" s="3"/>
      <c r="I965" s="31">
        <f t="shared" si="105"/>
        <v>0</v>
      </c>
      <c r="J965" s="33"/>
      <c r="K965" s="31">
        <f t="shared" si="112"/>
        <v>0</v>
      </c>
      <c r="L965" s="52">
        <f t="shared" si="114"/>
        <v>0</v>
      </c>
      <c r="M965" s="31">
        <f t="shared" si="111"/>
        <v>0</v>
      </c>
      <c r="N965" s="54">
        <f t="shared" si="115"/>
        <v>0</v>
      </c>
    </row>
    <row r="966" spans="1:14" ht="12.75" hidden="1">
      <c r="A966" s="13" t="s">
        <v>89</v>
      </c>
      <c r="B966" s="5" t="s">
        <v>90</v>
      </c>
      <c r="C966" s="2">
        <f>SUM(C967:C968)</f>
        <v>0</v>
      </c>
      <c r="D966" s="2">
        <f>SUM(D967:D968)</f>
        <v>0</v>
      </c>
      <c r="E966" s="25">
        <f t="shared" si="113"/>
        <v>0</v>
      </c>
      <c r="F966" s="30">
        <f t="shared" si="110"/>
        <v>0</v>
      </c>
      <c r="G966" s="32">
        <f>SUM(G967:G968)</f>
        <v>0</v>
      </c>
      <c r="H966" s="2">
        <f>SUM(H967:H968)</f>
        <v>0</v>
      </c>
      <c r="I966" s="30">
        <f t="shared" si="105"/>
        <v>0</v>
      </c>
      <c r="J966" s="32">
        <f>SUM(J967:J968)</f>
        <v>0</v>
      </c>
      <c r="K966" s="30">
        <f t="shared" si="112"/>
        <v>0</v>
      </c>
      <c r="L966" s="32">
        <f t="shared" si="114"/>
        <v>0</v>
      </c>
      <c r="M966" s="30">
        <f t="shared" si="111"/>
        <v>0</v>
      </c>
      <c r="N966" s="27">
        <f t="shared" si="115"/>
        <v>0</v>
      </c>
    </row>
    <row r="967" spans="1:14" ht="12.75" hidden="1">
      <c r="A967" s="17" t="s">
        <v>684</v>
      </c>
      <c r="B967" s="7" t="s">
        <v>91</v>
      </c>
      <c r="C967" s="3"/>
      <c r="D967" s="3"/>
      <c r="E967" s="26">
        <f t="shared" si="113"/>
        <v>0</v>
      </c>
      <c r="F967" s="31">
        <f t="shared" si="110"/>
        <v>0</v>
      </c>
      <c r="G967" s="33"/>
      <c r="H967" s="3"/>
      <c r="I967" s="31">
        <f t="shared" si="105"/>
        <v>0</v>
      </c>
      <c r="J967" s="33"/>
      <c r="K967" s="31">
        <f t="shared" si="112"/>
        <v>0</v>
      </c>
      <c r="L967" s="52">
        <f t="shared" si="114"/>
        <v>0</v>
      </c>
      <c r="M967" s="31">
        <f t="shared" si="111"/>
        <v>0</v>
      </c>
      <c r="N967" s="54">
        <f t="shared" si="115"/>
        <v>0</v>
      </c>
    </row>
    <row r="968" spans="1:14" ht="12.75" hidden="1">
      <c r="A968" s="17" t="s">
        <v>685</v>
      </c>
      <c r="B968" s="4" t="s">
        <v>92</v>
      </c>
      <c r="C968" s="3"/>
      <c r="D968" s="3"/>
      <c r="E968" s="26">
        <f t="shared" si="113"/>
        <v>0</v>
      </c>
      <c r="F968" s="31">
        <f t="shared" si="110"/>
        <v>0</v>
      </c>
      <c r="G968" s="33"/>
      <c r="H968" s="3"/>
      <c r="I968" s="31">
        <f t="shared" si="105"/>
        <v>0</v>
      </c>
      <c r="J968" s="33"/>
      <c r="K968" s="31">
        <f t="shared" si="112"/>
        <v>0</v>
      </c>
      <c r="L968" s="52">
        <f t="shared" si="114"/>
        <v>0</v>
      </c>
      <c r="M968" s="31">
        <f t="shared" si="111"/>
        <v>0</v>
      </c>
      <c r="N968" s="54">
        <f t="shared" si="115"/>
        <v>0</v>
      </c>
    </row>
    <row r="969" spans="1:14" ht="12.75" hidden="1">
      <c r="A969" s="13" t="s">
        <v>1410</v>
      </c>
      <c r="B969" s="5" t="s">
        <v>1411</v>
      </c>
      <c r="C969" s="2">
        <f>SUM(C970:C973)</f>
        <v>0</v>
      </c>
      <c r="D969" s="2">
        <f>SUM(D970:D973)</f>
        <v>0</v>
      </c>
      <c r="E969" s="25">
        <f t="shared" si="113"/>
        <v>0</v>
      </c>
      <c r="F969" s="30">
        <f t="shared" si="110"/>
        <v>0</v>
      </c>
      <c r="G969" s="32">
        <f>SUM(G970:G973)</f>
        <v>0</v>
      </c>
      <c r="H969" s="2">
        <f>SUM(H970:H973)</f>
        <v>0</v>
      </c>
      <c r="I969" s="30">
        <f t="shared" si="105"/>
        <v>0</v>
      </c>
      <c r="J969" s="32">
        <f>SUM(J970:J973)</f>
        <v>0</v>
      </c>
      <c r="K969" s="30">
        <f t="shared" si="112"/>
        <v>0</v>
      </c>
      <c r="L969" s="32">
        <f t="shared" si="114"/>
        <v>0</v>
      </c>
      <c r="M969" s="30">
        <f t="shared" si="111"/>
        <v>0</v>
      </c>
      <c r="N969" s="27">
        <f t="shared" si="115"/>
        <v>0</v>
      </c>
    </row>
    <row r="970" spans="1:14" ht="12.75" hidden="1">
      <c r="A970" s="17" t="s">
        <v>686</v>
      </c>
      <c r="B970" s="4" t="s">
        <v>1412</v>
      </c>
      <c r="C970" s="3"/>
      <c r="D970" s="3"/>
      <c r="E970" s="26">
        <f t="shared" si="113"/>
        <v>0</v>
      </c>
      <c r="F970" s="31">
        <f t="shared" si="110"/>
        <v>0</v>
      </c>
      <c r="G970" s="33"/>
      <c r="H970" s="3"/>
      <c r="I970" s="31">
        <f t="shared" si="105"/>
        <v>0</v>
      </c>
      <c r="J970" s="33"/>
      <c r="K970" s="31">
        <f t="shared" si="112"/>
        <v>0</v>
      </c>
      <c r="L970" s="52">
        <f t="shared" si="114"/>
        <v>0</v>
      </c>
      <c r="M970" s="31">
        <f t="shared" si="111"/>
        <v>0</v>
      </c>
      <c r="N970" s="54">
        <f t="shared" si="115"/>
        <v>0</v>
      </c>
    </row>
    <row r="971" spans="1:14" ht="12.75" hidden="1">
      <c r="A971" s="17" t="s">
        <v>687</v>
      </c>
      <c r="B971" s="4" t="s">
        <v>1413</v>
      </c>
      <c r="C971" s="3"/>
      <c r="D971" s="3"/>
      <c r="E971" s="26">
        <f t="shared" si="113"/>
        <v>0</v>
      </c>
      <c r="F971" s="31">
        <f t="shared" si="110"/>
        <v>0</v>
      </c>
      <c r="G971" s="33"/>
      <c r="H971" s="3"/>
      <c r="I971" s="31">
        <f t="shared" si="105"/>
        <v>0</v>
      </c>
      <c r="J971" s="33"/>
      <c r="K971" s="31">
        <f t="shared" si="112"/>
        <v>0</v>
      </c>
      <c r="L971" s="52">
        <f t="shared" si="114"/>
        <v>0</v>
      </c>
      <c r="M971" s="31">
        <f t="shared" si="111"/>
        <v>0</v>
      </c>
      <c r="N971" s="54">
        <f t="shared" si="115"/>
        <v>0</v>
      </c>
    </row>
    <row r="972" spans="1:14" ht="12.75" hidden="1">
      <c r="A972" s="17" t="s">
        <v>688</v>
      </c>
      <c r="B972" s="4" t="s">
        <v>1414</v>
      </c>
      <c r="C972" s="3"/>
      <c r="D972" s="3"/>
      <c r="E972" s="26">
        <f t="shared" si="113"/>
        <v>0</v>
      </c>
      <c r="F972" s="31">
        <f t="shared" si="110"/>
        <v>0</v>
      </c>
      <c r="G972" s="33"/>
      <c r="H972" s="3"/>
      <c r="I972" s="31">
        <f t="shared" si="105"/>
        <v>0</v>
      </c>
      <c r="J972" s="33"/>
      <c r="K972" s="31">
        <f t="shared" si="112"/>
        <v>0</v>
      </c>
      <c r="L972" s="52">
        <f t="shared" si="114"/>
        <v>0</v>
      </c>
      <c r="M972" s="31">
        <f t="shared" si="111"/>
        <v>0</v>
      </c>
      <c r="N972" s="54">
        <f t="shared" si="115"/>
        <v>0</v>
      </c>
    </row>
    <row r="973" spans="1:14" ht="12.75" hidden="1">
      <c r="A973" s="17" t="s">
        <v>689</v>
      </c>
      <c r="B973" s="4" t="s">
        <v>1415</v>
      </c>
      <c r="C973" s="3"/>
      <c r="D973" s="3"/>
      <c r="E973" s="26">
        <f t="shared" si="113"/>
        <v>0</v>
      </c>
      <c r="F973" s="31">
        <f t="shared" si="110"/>
        <v>0</v>
      </c>
      <c r="G973" s="33"/>
      <c r="H973" s="3"/>
      <c r="I973" s="31">
        <f t="shared" si="105"/>
        <v>0</v>
      </c>
      <c r="J973" s="33"/>
      <c r="K973" s="31">
        <f t="shared" si="112"/>
        <v>0</v>
      </c>
      <c r="L973" s="52">
        <f t="shared" si="114"/>
        <v>0</v>
      </c>
      <c r="M973" s="31">
        <f t="shared" si="111"/>
        <v>0</v>
      </c>
      <c r="N973" s="54">
        <f t="shared" si="115"/>
        <v>0</v>
      </c>
    </row>
    <row r="974" spans="1:14" ht="12.75" hidden="1">
      <c r="A974" s="17"/>
      <c r="B974" s="4"/>
      <c r="C974" s="3"/>
      <c r="D974" s="3"/>
      <c r="E974" s="26"/>
      <c r="F974" s="31"/>
      <c r="G974" s="33"/>
      <c r="H974" s="3"/>
      <c r="I974" s="31"/>
      <c r="J974" s="33"/>
      <c r="K974" s="31"/>
      <c r="L974" s="52"/>
      <c r="M974" s="31"/>
      <c r="N974" s="54"/>
    </row>
    <row r="975" spans="1:14" ht="12.75">
      <c r="A975" s="13" t="s">
        <v>1416</v>
      </c>
      <c r="B975" s="5" t="s">
        <v>1417</v>
      </c>
      <c r="C975" s="2">
        <f>SUM(C976+C1039+C1047+C1051+C1070)</f>
        <v>0</v>
      </c>
      <c r="D975" s="2">
        <f>SUM(D976+D1039+D1047+D1051+D1070)</f>
        <v>1194892.084</v>
      </c>
      <c r="E975" s="25">
        <f t="shared" si="113"/>
        <v>1194892.084</v>
      </c>
      <c r="F975" s="30">
        <f aca="true" t="shared" si="116" ref="F975:F1004">IF(OR(E975=0,E$1142=0),0,E975/E$1142)*100</f>
        <v>2.791901792172345</v>
      </c>
      <c r="G975" s="32">
        <f>SUM(G976+G1039+G1047+G1051+G1070)</f>
        <v>0</v>
      </c>
      <c r="H975" s="2">
        <f>SUM(H976+H1039+H1047+H1051+H1070)</f>
        <v>1124548.55</v>
      </c>
      <c r="I975" s="30">
        <f t="shared" si="105"/>
        <v>94.1129801643242</v>
      </c>
      <c r="J975" s="32">
        <f>SUM(J976+J1039+J1047+J1051+J1070)</f>
        <v>60996.32599999999</v>
      </c>
      <c r="K975" s="30">
        <f t="shared" si="112"/>
        <v>5.104756054271423</v>
      </c>
      <c r="L975" s="32">
        <f t="shared" si="114"/>
        <v>1185544.876</v>
      </c>
      <c r="M975" s="30">
        <f t="shared" si="111"/>
        <v>99.2177362185956</v>
      </c>
      <c r="N975" s="27">
        <f t="shared" si="115"/>
        <v>9347.2080000001</v>
      </c>
    </row>
    <row r="976" spans="1:14" ht="12.75">
      <c r="A976" s="13" t="s">
        <v>1418</v>
      </c>
      <c r="B976" s="5" t="s">
        <v>1419</v>
      </c>
      <c r="C976" s="2">
        <f>SUM(C978:C1036)</f>
        <v>0</v>
      </c>
      <c r="D976" s="2">
        <f>SUM(D978:D1036)</f>
        <v>1194892.084</v>
      </c>
      <c r="E976" s="25">
        <f t="shared" si="113"/>
        <v>1194892.084</v>
      </c>
      <c r="F976" s="30">
        <f t="shared" si="116"/>
        <v>2.791901792172345</v>
      </c>
      <c r="G976" s="32">
        <f>SUM(G978:G1036)</f>
        <v>0</v>
      </c>
      <c r="H976" s="2">
        <f>SUM(H978:H1036)</f>
        <v>1124548.55</v>
      </c>
      <c r="I976" s="30">
        <f t="shared" si="105"/>
        <v>94.1129801643242</v>
      </c>
      <c r="J976" s="32">
        <f>SUM(J978:J1036)</f>
        <v>60996.32599999999</v>
      </c>
      <c r="K976" s="30">
        <f t="shared" si="112"/>
        <v>5.104756054271423</v>
      </c>
      <c r="L976" s="32">
        <f t="shared" si="114"/>
        <v>1185544.876</v>
      </c>
      <c r="M976" s="30">
        <f t="shared" si="111"/>
        <v>99.2177362185956</v>
      </c>
      <c r="N976" s="27">
        <f t="shared" si="115"/>
        <v>9347.2080000001</v>
      </c>
    </row>
    <row r="977" spans="1:14" ht="12.75" hidden="1">
      <c r="A977" s="17" t="s">
        <v>996</v>
      </c>
      <c r="B977" s="4" t="s">
        <v>1143</v>
      </c>
      <c r="C977" s="3">
        <f>SUM(C978:C998)</f>
        <v>0</v>
      </c>
      <c r="D977" s="3">
        <f>SUM(D978:D998)</f>
        <v>0</v>
      </c>
      <c r="E977" s="26">
        <f t="shared" si="113"/>
        <v>0</v>
      </c>
      <c r="F977" s="31">
        <f t="shared" si="116"/>
        <v>0</v>
      </c>
      <c r="G977" s="33">
        <f>SUM(G978:G998)</f>
        <v>0</v>
      </c>
      <c r="H977" s="3">
        <f>SUM(H978:H998)</f>
        <v>0</v>
      </c>
      <c r="I977" s="31">
        <f t="shared" si="105"/>
        <v>0</v>
      </c>
      <c r="J977" s="33">
        <f>SUM(J978:J998)</f>
        <v>0</v>
      </c>
      <c r="K977" s="31">
        <f t="shared" si="112"/>
        <v>0</v>
      </c>
      <c r="L977" s="52">
        <f t="shared" si="114"/>
        <v>0</v>
      </c>
      <c r="M977" s="31">
        <f t="shared" si="111"/>
        <v>0</v>
      </c>
      <c r="N977" s="54">
        <f t="shared" si="115"/>
        <v>0</v>
      </c>
    </row>
    <row r="978" spans="1:14" ht="12.75" hidden="1">
      <c r="A978" s="17" t="s">
        <v>997</v>
      </c>
      <c r="B978" s="4" t="s">
        <v>1144</v>
      </c>
      <c r="C978" s="3"/>
      <c r="D978" s="3"/>
      <c r="E978" s="26">
        <f t="shared" si="113"/>
        <v>0</v>
      </c>
      <c r="F978" s="31">
        <f t="shared" si="116"/>
        <v>0</v>
      </c>
      <c r="G978" s="33"/>
      <c r="H978" s="3"/>
      <c r="I978" s="31">
        <f aca="true" t="shared" si="117" ref="I978:I998">IF(OR(H978=0,E978=0),0,H978/E978)*100</f>
        <v>0</v>
      </c>
      <c r="J978" s="33"/>
      <c r="K978" s="31">
        <f t="shared" si="112"/>
        <v>0</v>
      </c>
      <c r="L978" s="52">
        <f t="shared" si="114"/>
        <v>0</v>
      </c>
      <c r="M978" s="31">
        <f t="shared" si="111"/>
        <v>0</v>
      </c>
      <c r="N978" s="54">
        <f t="shared" si="115"/>
        <v>0</v>
      </c>
    </row>
    <row r="979" spans="1:14" ht="12.75" hidden="1">
      <c r="A979" s="17" t="s">
        <v>998</v>
      </c>
      <c r="B979" s="4" t="s">
        <v>1145</v>
      </c>
      <c r="C979" s="3"/>
      <c r="D979" s="3"/>
      <c r="E979" s="26">
        <f t="shared" si="113"/>
        <v>0</v>
      </c>
      <c r="F979" s="31">
        <f t="shared" si="116"/>
        <v>0</v>
      </c>
      <c r="G979" s="33"/>
      <c r="H979" s="3"/>
      <c r="I979" s="31">
        <f t="shared" si="117"/>
        <v>0</v>
      </c>
      <c r="J979" s="33"/>
      <c r="K979" s="31">
        <f t="shared" si="112"/>
        <v>0</v>
      </c>
      <c r="L979" s="52">
        <f t="shared" si="114"/>
        <v>0</v>
      </c>
      <c r="M979" s="31">
        <f t="shared" si="111"/>
        <v>0</v>
      </c>
      <c r="N979" s="54">
        <f t="shared" si="115"/>
        <v>0</v>
      </c>
    </row>
    <row r="980" spans="1:14" ht="12.75" hidden="1">
      <c r="A980" s="17" t="s">
        <v>999</v>
      </c>
      <c r="B980" s="4" t="s">
        <v>864</v>
      </c>
      <c r="C980" s="3"/>
      <c r="D980" s="3"/>
      <c r="E980" s="26">
        <f t="shared" si="113"/>
        <v>0</v>
      </c>
      <c r="F980" s="31">
        <f t="shared" si="116"/>
        <v>0</v>
      </c>
      <c r="G980" s="33"/>
      <c r="H980" s="3"/>
      <c r="I980" s="31">
        <f t="shared" si="117"/>
        <v>0</v>
      </c>
      <c r="J980" s="33"/>
      <c r="K980" s="31">
        <f t="shared" si="112"/>
        <v>0</v>
      </c>
      <c r="L980" s="52">
        <f t="shared" si="114"/>
        <v>0</v>
      </c>
      <c r="M980" s="31">
        <f t="shared" si="111"/>
        <v>0</v>
      </c>
      <c r="N980" s="54">
        <f t="shared" si="115"/>
        <v>0</v>
      </c>
    </row>
    <row r="981" spans="1:14" ht="12.75" hidden="1">
      <c r="A981" s="17" t="s">
        <v>1000</v>
      </c>
      <c r="B981" s="4" t="s">
        <v>1146</v>
      </c>
      <c r="C981" s="3"/>
      <c r="D981" s="3"/>
      <c r="E981" s="26">
        <f t="shared" si="113"/>
        <v>0</v>
      </c>
      <c r="F981" s="31">
        <f t="shared" si="116"/>
        <v>0</v>
      </c>
      <c r="G981" s="33"/>
      <c r="H981" s="3"/>
      <c r="I981" s="31">
        <f t="shared" si="117"/>
        <v>0</v>
      </c>
      <c r="J981" s="33"/>
      <c r="K981" s="31">
        <f t="shared" si="112"/>
        <v>0</v>
      </c>
      <c r="L981" s="52">
        <f t="shared" si="114"/>
        <v>0</v>
      </c>
      <c r="M981" s="31">
        <f t="shared" si="111"/>
        <v>0</v>
      </c>
      <c r="N981" s="54">
        <f t="shared" si="115"/>
        <v>0</v>
      </c>
    </row>
    <row r="982" spans="1:14" ht="12.75" hidden="1">
      <c r="A982" s="17" t="s">
        <v>1001</v>
      </c>
      <c r="B982" s="4" t="s">
        <v>1147</v>
      </c>
      <c r="C982" s="3"/>
      <c r="D982" s="3"/>
      <c r="E982" s="26">
        <f t="shared" si="113"/>
        <v>0</v>
      </c>
      <c r="F982" s="31">
        <f t="shared" si="116"/>
        <v>0</v>
      </c>
      <c r="G982" s="33"/>
      <c r="H982" s="3"/>
      <c r="I982" s="31">
        <f t="shared" si="117"/>
        <v>0</v>
      </c>
      <c r="J982" s="33"/>
      <c r="K982" s="31">
        <f t="shared" si="112"/>
        <v>0</v>
      </c>
      <c r="L982" s="52">
        <f t="shared" si="114"/>
        <v>0</v>
      </c>
      <c r="M982" s="31">
        <f t="shared" si="111"/>
        <v>0</v>
      </c>
      <c r="N982" s="54">
        <f t="shared" si="115"/>
        <v>0</v>
      </c>
    </row>
    <row r="983" spans="1:14" ht="12.75" hidden="1">
      <c r="A983" s="17" t="s">
        <v>1002</v>
      </c>
      <c r="B983" s="4" t="s">
        <v>216</v>
      </c>
      <c r="C983" s="3"/>
      <c r="D983" s="3"/>
      <c r="E983" s="26">
        <f t="shared" si="113"/>
        <v>0</v>
      </c>
      <c r="F983" s="31">
        <f t="shared" si="116"/>
        <v>0</v>
      </c>
      <c r="G983" s="33"/>
      <c r="H983" s="3"/>
      <c r="I983" s="31">
        <f t="shared" si="117"/>
        <v>0</v>
      </c>
      <c r="J983" s="33"/>
      <c r="K983" s="31">
        <f t="shared" si="112"/>
        <v>0</v>
      </c>
      <c r="L983" s="52">
        <f t="shared" si="114"/>
        <v>0</v>
      </c>
      <c r="M983" s="31">
        <f t="shared" si="111"/>
        <v>0</v>
      </c>
      <c r="N983" s="54">
        <f t="shared" si="115"/>
        <v>0</v>
      </c>
    </row>
    <row r="984" spans="1:14" ht="12.75" hidden="1">
      <c r="A984" s="17" t="s">
        <v>1003</v>
      </c>
      <c r="B984" s="4" t="s">
        <v>1148</v>
      </c>
      <c r="C984" s="3"/>
      <c r="D984" s="3"/>
      <c r="E984" s="26">
        <f t="shared" si="113"/>
        <v>0</v>
      </c>
      <c r="F984" s="31">
        <f t="shared" si="116"/>
        <v>0</v>
      </c>
      <c r="G984" s="33"/>
      <c r="H984" s="3"/>
      <c r="I984" s="31">
        <f t="shared" si="117"/>
        <v>0</v>
      </c>
      <c r="J984" s="33"/>
      <c r="K984" s="31">
        <f t="shared" si="112"/>
        <v>0</v>
      </c>
      <c r="L984" s="52">
        <f t="shared" si="114"/>
        <v>0</v>
      </c>
      <c r="M984" s="31">
        <f t="shared" si="111"/>
        <v>0</v>
      </c>
      <c r="N984" s="54">
        <f t="shared" si="115"/>
        <v>0</v>
      </c>
    </row>
    <row r="985" spans="1:14" ht="12.75" hidden="1">
      <c r="A985" s="17" t="s">
        <v>1004</v>
      </c>
      <c r="B985" s="4" t="s">
        <v>220</v>
      </c>
      <c r="C985" s="3"/>
      <c r="D985" s="3"/>
      <c r="E985" s="26">
        <f t="shared" si="113"/>
        <v>0</v>
      </c>
      <c r="F985" s="31">
        <f t="shared" si="116"/>
        <v>0</v>
      </c>
      <c r="G985" s="33"/>
      <c r="H985" s="3"/>
      <c r="I985" s="31">
        <f t="shared" si="117"/>
        <v>0</v>
      </c>
      <c r="J985" s="33"/>
      <c r="K985" s="31">
        <f t="shared" si="112"/>
        <v>0</v>
      </c>
      <c r="L985" s="52">
        <f t="shared" si="114"/>
        <v>0</v>
      </c>
      <c r="M985" s="31">
        <f t="shared" si="111"/>
        <v>0</v>
      </c>
      <c r="N985" s="54">
        <f t="shared" si="115"/>
        <v>0</v>
      </c>
    </row>
    <row r="986" spans="1:14" ht="12.75" hidden="1">
      <c r="A986" s="17" t="s">
        <v>1005</v>
      </c>
      <c r="B986" s="4" t="s">
        <v>1149</v>
      </c>
      <c r="C986" s="3"/>
      <c r="D986" s="3"/>
      <c r="E986" s="26">
        <f t="shared" si="113"/>
        <v>0</v>
      </c>
      <c r="F986" s="31">
        <f t="shared" si="116"/>
        <v>0</v>
      </c>
      <c r="G986" s="33"/>
      <c r="H986" s="3"/>
      <c r="I986" s="31">
        <f t="shared" si="117"/>
        <v>0</v>
      </c>
      <c r="J986" s="33"/>
      <c r="K986" s="31">
        <f t="shared" si="112"/>
        <v>0</v>
      </c>
      <c r="L986" s="52">
        <f t="shared" si="114"/>
        <v>0</v>
      </c>
      <c r="M986" s="31">
        <f t="shared" si="111"/>
        <v>0</v>
      </c>
      <c r="N986" s="54">
        <f t="shared" si="115"/>
        <v>0</v>
      </c>
    </row>
    <row r="987" spans="1:14" ht="12.75" hidden="1">
      <c r="A987" s="17" t="s">
        <v>1006</v>
      </c>
      <c r="B987" s="4" t="s">
        <v>224</v>
      </c>
      <c r="C987" s="3"/>
      <c r="D987" s="3"/>
      <c r="E987" s="26">
        <f t="shared" si="113"/>
        <v>0</v>
      </c>
      <c r="F987" s="31">
        <f t="shared" si="116"/>
        <v>0</v>
      </c>
      <c r="G987" s="33"/>
      <c r="H987" s="3"/>
      <c r="I987" s="31">
        <f t="shared" si="117"/>
        <v>0</v>
      </c>
      <c r="J987" s="33"/>
      <c r="K987" s="31">
        <f t="shared" si="112"/>
        <v>0</v>
      </c>
      <c r="L987" s="52">
        <f t="shared" si="114"/>
        <v>0</v>
      </c>
      <c r="M987" s="31">
        <f t="shared" si="111"/>
        <v>0</v>
      </c>
      <c r="N987" s="54">
        <f t="shared" si="115"/>
        <v>0</v>
      </c>
    </row>
    <row r="988" spans="1:14" ht="12.75" hidden="1">
      <c r="A988" s="17" t="s">
        <v>1007</v>
      </c>
      <c r="B988" s="4" t="s">
        <v>226</v>
      </c>
      <c r="C988" s="3"/>
      <c r="D988" s="3"/>
      <c r="E988" s="26">
        <f t="shared" si="113"/>
        <v>0</v>
      </c>
      <c r="F988" s="31">
        <f t="shared" si="116"/>
        <v>0</v>
      </c>
      <c r="G988" s="33"/>
      <c r="H988" s="3"/>
      <c r="I988" s="31">
        <f t="shared" si="117"/>
        <v>0</v>
      </c>
      <c r="J988" s="33"/>
      <c r="K988" s="31">
        <f t="shared" si="112"/>
        <v>0</v>
      </c>
      <c r="L988" s="52">
        <f t="shared" si="114"/>
        <v>0</v>
      </c>
      <c r="M988" s="31">
        <f t="shared" si="111"/>
        <v>0</v>
      </c>
      <c r="N988" s="54">
        <f t="shared" si="115"/>
        <v>0</v>
      </c>
    </row>
    <row r="989" spans="1:14" ht="12.75" hidden="1">
      <c r="A989" s="17" t="s">
        <v>1008</v>
      </c>
      <c r="B989" s="4" t="s">
        <v>228</v>
      </c>
      <c r="C989" s="3"/>
      <c r="D989" s="3"/>
      <c r="E989" s="26">
        <f t="shared" si="113"/>
        <v>0</v>
      </c>
      <c r="F989" s="31">
        <f t="shared" si="116"/>
        <v>0</v>
      </c>
      <c r="G989" s="33"/>
      <c r="H989" s="3"/>
      <c r="I989" s="31">
        <f t="shared" si="117"/>
        <v>0</v>
      </c>
      <c r="J989" s="33"/>
      <c r="K989" s="31">
        <f t="shared" si="112"/>
        <v>0</v>
      </c>
      <c r="L989" s="52">
        <f t="shared" si="114"/>
        <v>0</v>
      </c>
      <c r="M989" s="31">
        <f t="shared" si="111"/>
        <v>0</v>
      </c>
      <c r="N989" s="54">
        <f t="shared" si="115"/>
        <v>0</v>
      </c>
    </row>
    <row r="990" spans="1:14" ht="12.75" hidden="1">
      <c r="A990" s="17" t="s">
        <v>1009</v>
      </c>
      <c r="B990" s="4" t="s">
        <v>230</v>
      </c>
      <c r="C990" s="3"/>
      <c r="D990" s="3"/>
      <c r="E990" s="26">
        <f t="shared" si="113"/>
        <v>0</v>
      </c>
      <c r="F990" s="31">
        <f t="shared" si="116"/>
        <v>0</v>
      </c>
      <c r="G990" s="33"/>
      <c r="H990" s="3"/>
      <c r="I990" s="31">
        <f t="shared" si="117"/>
        <v>0</v>
      </c>
      <c r="J990" s="33"/>
      <c r="K990" s="31">
        <f t="shared" si="112"/>
        <v>0</v>
      </c>
      <c r="L990" s="52">
        <f t="shared" si="114"/>
        <v>0</v>
      </c>
      <c r="M990" s="31">
        <f t="shared" si="111"/>
        <v>0</v>
      </c>
      <c r="N990" s="54">
        <f t="shared" si="115"/>
        <v>0</v>
      </c>
    </row>
    <row r="991" spans="1:14" ht="12.75" hidden="1">
      <c r="A991" s="17" t="s">
        <v>1010</v>
      </c>
      <c r="B991" s="4" t="s">
        <v>232</v>
      </c>
      <c r="C991" s="3"/>
      <c r="D991" s="3"/>
      <c r="E991" s="26">
        <f t="shared" si="113"/>
        <v>0</v>
      </c>
      <c r="F991" s="31">
        <f t="shared" si="116"/>
        <v>0</v>
      </c>
      <c r="G991" s="33"/>
      <c r="H991" s="3"/>
      <c r="I991" s="31">
        <f t="shared" si="117"/>
        <v>0</v>
      </c>
      <c r="J991" s="33"/>
      <c r="K991" s="31">
        <f t="shared" si="112"/>
        <v>0</v>
      </c>
      <c r="L991" s="52">
        <f t="shared" si="114"/>
        <v>0</v>
      </c>
      <c r="M991" s="31">
        <f t="shared" si="111"/>
        <v>0</v>
      </c>
      <c r="N991" s="54">
        <f t="shared" si="115"/>
        <v>0</v>
      </c>
    </row>
    <row r="992" spans="1:14" ht="12.75" hidden="1">
      <c r="A992" s="17" t="s">
        <v>1011</v>
      </c>
      <c r="B992" s="4" t="s">
        <v>1150</v>
      </c>
      <c r="C992" s="3"/>
      <c r="D992" s="3"/>
      <c r="E992" s="26">
        <f t="shared" si="113"/>
        <v>0</v>
      </c>
      <c r="F992" s="31">
        <f t="shared" si="116"/>
        <v>0</v>
      </c>
      <c r="G992" s="33"/>
      <c r="H992" s="3"/>
      <c r="I992" s="31">
        <f t="shared" si="117"/>
        <v>0</v>
      </c>
      <c r="J992" s="33"/>
      <c r="K992" s="31">
        <f t="shared" si="112"/>
        <v>0</v>
      </c>
      <c r="L992" s="52">
        <f t="shared" si="114"/>
        <v>0</v>
      </c>
      <c r="M992" s="31">
        <f t="shared" si="111"/>
        <v>0</v>
      </c>
      <c r="N992" s="54">
        <f t="shared" si="115"/>
        <v>0</v>
      </c>
    </row>
    <row r="993" spans="1:14" ht="12.75" hidden="1">
      <c r="A993" s="17" t="s">
        <v>1012</v>
      </c>
      <c r="B993" s="4" t="s">
        <v>236</v>
      </c>
      <c r="C993" s="3"/>
      <c r="D993" s="3"/>
      <c r="E993" s="26">
        <f t="shared" si="113"/>
        <v>0</v>
      </c>
      <c r="F993" s="31">
        <f t="shared" si="116"/>
        <v>0</v>
      </c>
      <c r="G993" s="33"/>
      <c r="H993" s="3"/>
      <c r="I993" s="31">
        <f t="shared" si="117"/>
        <v>0</v>
      </c>
      <c r="J993" s="33"/>
      <c r="K993" s="31">
        <f t="shared" si="112"/>
        <v>0</v>
      </c>
      <c r="L993" s="52">
        <f t="shared" si="114"/>
        <v>0</v>
      </c>
      <c r="M993" s="31">
        <f t="shared" si="111"/>
        <v>0</v>
      </c>
      <c r="N993" s="54">
        <f t="shared" si="115"/>
        <v>0</v>
      </c>
    </row>
    <row r="994" spans="1:14" ht="12.75" hidden="1">
      <c r="A994" s="17" t="s">
        <v>1013</v>
      </c>
      <c r="B994" s="4" t="s">
        <v>1151</v>
      </c>
      <c r="C994" s="3"/>
      <c r="D994" s="3"/>
      <c r="E994" s="26">
        <f t="shared" si="113"/>
        <v>0</v>
      </c>
      <c r="F994" s="31">
        <f t="shared" si="116"/>
        <v>0</v>
      </c>
      <c r="G994" s="33"/>
      <c r="H994" s="3"/>
      <c r="I994" s="31">
        <f t="shared" si="117"/>
        <v>0</v>
      </c>
      <c r="J994" s="33"/>
      <c r="K994" s="31">
        <f t="shared" si="112"/>
        <v>0</v>
      </c>
      <c r="L994" s="52">
        <f t="shared" si="114"/>
        <v>0</v>
      </c>
      <c r="M994" s="31">
        <f t="shared" si="111"/>
        <v>0</v>
      </c>
      <c r="N994" s="54">
        <f t="shared" si="115"/>
        <v>0</v>
      </c>
    </row>
    <row r="995" spans="1:14" ht="12.75" hidden="1">
      <c r="A995" s="17" t="s">
        <v>1014</v>
      </c>
      <c r="B995" s="4" t="s">
        <v>1152</v>
      </c>
      <c r="C995" s="3"/>
      <c r="D995" s="3"/>
      <c r="E995" s="26">
        <f t="shared" si="113"/>
        <v>0</v>
      </c>
      <c r="F995" s="31">
        <f t="shared" si="116"/>
        <v>0</v>
      </c>
      <c r="G995" s="33"/>
      <c r="H995" s="3"/>
      <c r="I995" s="31">
        <f t="shared" si="117"/>
        <v>0</v>
      </c>
      <c r="J995" s="33"/>
      <c r="K995" s="31">
        <f t="shared" si="112"/>
        <v>0</v>
      </c>
      <c r="L995" s="52">
        <f t="shared" si="114"/>
        <v>0</v>
      </c>
      <c r="M995" s="31">
        <f t="shared" si="111"/>
        <v>0</v>
      </c>
      <c r="N995" s="54">
        <f t="shared" si="115"/>
        <v>0</v>
      </c>
    </row>
    <row r="996" spans="1:14" ht="12.75" hidden="1">
      <c r="A996" s="17" t="s">
        <v>1015</v>
      </c>
      <c r="B996" s="4" t="s">
        <v>1153</v>
      </c>
      <c r="C996" s="3"/>
      <c r="D996" s="3"/>
      <c r="E996" s="26">
        <f t="shared" si="113"/>
        <v>0</v>
      </c>
      <c r="F996" s="31">
        <f t="shared" si="116"/>
        <v>0</v>
      </c>
      <c r="G996" s="33"/>
      <c r="H996" s="3"/>
      <c r="I996" s="31">
        <f t="shared" si="117"/>
        <v>0</v>
      </c>
      <c r="J996" s="33"/>
      <c r="K996" s="31">
        <f t="shared" si="112"/>
        <v>0</v>
      </c>
      <c r="L996" s="52">
        <f t="shared" si="114"/>
        <v>0</v>
      </c>
      <c r="M996" s="31">
        <f t="shared" si="111"/>
        <v>0</v>
      </c>
      <c r="N996" s="54">
        <f t="shared" si="115"/>
        <v>0</v>
      </c>
    </row>
    <row r="997" spans="1:14" ht="12.75" hidden="1">
      <c r="A997" s="17" t="s">
        <v>1016</v>
      </c>
      <c r="B997" s="4" t="s">
        <v>248</v>
      </c>
      <c r="C997" s="3"/>
      <c r="D997" s="3"/>
      <c r="E997" s="26">
        <f t="shared" si="113"/>
        <v>0</v>
      </c>
      <c r="F997" s="31">
        <f t="shared" si="116"/>
        <v>0</v>
      </c>
      <c r="G997" s="33"/>
      <c r="H997" s="3"/>
      <c r="I997" s="31">
        <f t="shared" si="117"/>
        <v>0</v>
      </c>
      <c r="J997" s="33"/>
      <c r="K997" s="31">
        <f t="shared" si="112"/>
        <v>0</v>
      </c>
      <c r="L997" s="52">
        <f t="shared" si="114"/>
        <v>0</v>
      </c>
      <c r="M997" s="31">
        <f t="shared" si="111"/>
        <v>0</v>
      </c>
      <c r="N997" s="54">
        <f t="shared" si="115"/>
        <v>0</v>
      </c>
    </row>
    <row r="998" spans="1:14" ht="12.75" hidden="1">
      <c r="A998" s="17" t="s">
        <v>690</v>
      </c>
      <c r="B998" s="4" t="s">
        <v>1420</v>
      </c>
      <c r="C998" s="3"/>
      <c r="D998" s="3"/>
      <c r="E998" s="26">
        <f t="shared" si="113"/>
        <v>0</v>
      </c>
      <c r="F998" s="31">
        <f t="shared" si="116"/>
        <v>0</v>
      </c>
      <c r="G998" s="33"/>
      <c r="H998" s="3"/>
      <c r="I998" s="31">
        <f t="shared" si="117"/>
        <v>0</v>
      </c>
      <c r="J998" s="33"/>
      <c r="K998" s="31">
        <f t="shared" si="112"/>
        <v>0</v>
      </c>
      <c r="L998" s="52">
        <f t="shared" si="114"/>
        <v>0</v>
      </c>
      <c r="M998" s="31">
        <f t="shared" si="111"/>
        <v>0</v>
      </c>
      <c r="N998" s="54">
        <f t="shared" si="115"/>
        <v>0</v>
      </c>
    </row>
    <row r="999" spans="1:14" ht="12.75" hidden="1">
      <c r="A999" s="17" t="s">
        <v>691</v>
      </c>
      <c r="B999" s="4" t="s">
        <v>1421</v>
      </c>
      <c r="C999" s="3"/>
      <c r="D999" s="3"/>
      <c r="E999" s="26">
        <f t="shared" si="113"/>
        <v>0</v>
      </c>
      <c r="F999" s="31">
        <f t="shared" si="116"/>
        <v>0</v>
      </c>
      <c r="G999" s="33"/>
      <c r="H999" s="3"/>
      <c r="I999" s="31">
        <f aca="true" t="shared" si="118" ref="I999:I1095">IF(OR(H999=0,E999=0),0,H999/E999)*100</f>
        <v>0</v>
      </c>
      <c r="J999" s="33"/>
      <c r="K999" s="31">
        <f t="shared" si="112"/>
        <v>0</v>
      </c>
      <c r="L999" s="52">
        <f t="shared" si="114"/>
        <v>0</v>
      </c>
      <c r="M999" s="31">
        <f t="shared" si="111"/>
        <v>0</v>
      </c>
      <c r="N999" s="54">
        <f t="shared" si="115"/>
        <v>0</v>
      </c>
    </row>
    <row r="1000" spans="1:14" ht="12.75" hidden="1">
      <c r="A1000" s="17" t="s">
        <v>692</v>
      </c>
      <c r="B1000" s="7" t="s">
        <v>1347</v>
      </c>
      <c r="C1000" s="3"/>
      <c r="D1000" s="3"/>
      <c r="E1000" s="26">
        <f t="shared" si="113"/>
        <v>0</v>
      </c>
      <c r="F1000" s="31">
        <f t="shared" si="116"/>
        <v>0</v>
      </c>
      <c r="G1000" s="33"/>
      <c r="H1000" s="3"/>
      <c r="I1000" s="31">
        <f t="shared" si="118"/>
        <v>0</v>
      </c>
      <c r="J1000" s="33"/>
      <c r="K1000" s="31">
        <f t="shared" si="112"/>
        <v>0</v>
      </c>
      <c r="L1000" s="52">
        <f t="shared" si="114"/>
        <v>0</v>
      </c>
      <c r="M1000" s="31">
        <f t="shared" si="111"/>
        <v>0</v>
      </c>
      <c r="N1000" s="54">
        <f t="shared" si="115"/>
        <v>0</v>
      </c>
    </row>
    <row r="1001" spans="1:14" ht="12.75" hidden="1">
      <c r="A1001" s="17" t="s">
        <v>693</v>
      </c>
      <c r="B1001" s="4" t="s">
        <v>256</v>
      </c>
      <c r="C1001" s="3"/>
      <c r="D1001" s="3"/>
      <c r="E1001" s="26">
        <f t="shared" si="113"/>
        <v>0</v>
      </c>
      <c r="F1001" s="31">
        <f t="shared" si="116"/>
        <v>0</v>
      </c>
      <c r="G1001" s="33"/>
      <c r="H1001" s="3"/>
      <c r="I1001" s="31">
        <f t="shared" si="118"/>
        <v>0</v>
      </c>
      <c r="J1001" s="33"/>
      <c r="K1001" s="31">
        <f t="shared" si="112"/>
        <v>0</v>
      </c>
      <c r="L1001" s="52">
        <f t="shared" si="114"/>
        <v>0</v>
      </c>
      <c r="M1001" s="31">
        <f t="shared" si="111"/>
        <v>0</v>
      </c>
      <c r="N1001" s="54">
        <f t="shared" si="115"/>
        <v>0</v>
      </c>
    </row>
    <row r="1002" spans="1:14" ht="12.75" hidden="1">
      <c r="A1002" s="17" t="s">
        <v>694</v>
      </c>
      <c r="B1002" s="4" t="s">
        <v>1422</v>
      </c>
      <c r="C1002" s="3"/>
      <c r="D1002" s="3"/>
      <c r="E1002" s="26">
        <f t="shared" si="113"/>
        <v>0</v>
      </c>
      <c r="F1002" s="31">
        <f t="shared" si="116"/>
        <v>0</v>
      </c>
      <c r="G1002" s="33"/>
      <c r="H1002" s="3"/>
      <c r="I1002" s="31">
        <f t="shared" si="118"/>
        <v>0</v>
      </c>
      <c r="J1002" s="33"/>
      <c r="K1002" s="31">
        <f t="shared" si="112"/>
        <v>0</v>
      </c>
      <c r="L1002" s="52">
        <f t="shared" si="114"/>
        <v>0</v>
      </c>
      <c r="M1002" s="31">
        <f t="shared" si="111"/>
        <v>0</v>
      </c>
      <c r="N1002" s="54">
        <f t="shared" si="115"/>
        <v>0</v>
      </c>
    </row>
    <row r="1003" spans="1:14" ht="12.75" hidden="1">
      <c r="A1003" s="17" t="s">
        <v>695</v>
      </c>
      <c r="B1003" s="4" t="s">
        <v>1423</v>
      </c>
      <c r="C1003" s="3"/>
      <c r="D1003" s="3"/>
      <c r="E1003" s="26">
        <f t="shared" si="113"/>
        <v>0</v>
      </c>
      <c r="F1003" s="31">
        <f t="shared" si="116"/>
        <v>0</v>
      </c>
      <c r="G1003" s="33"/>
      <c r="H1003" s="3"/>
      <c r="I1003" s="31">
        <f t="shared" si="118"/>
        <v>0</v>
      </c>
      <c r="J1003" s="33"/>
      <c r="K1003" s="31">
        <f t="shared" si="112"/>
        <v>0</v>
      </c>
      <c r="L1003" s="52">
        <f t="shared" si="114"/>
        <v>0</v>
      </c>
      <c r="M1003" s="31">
        <f t="shared" si="111"/>
        <v>0</v>
      </c>
      <c r="N1003" s="54">
        <f t="shared" si="115"/>
        <v>0</v>
      </c>
    </row>
    <row r="1004" spans="1:14" ht="12.75" hidden="1">
      <c r="A1004" s="17" t="s">
        <v>696</v>
      </c>
      <c r="B1004" s="7" t="s">
        <v>1424</v>
      </c>
      <c r="C1004" s="3"/>
      <c r="D1004" s="3"/>
      <c r="E1004" s="26">
        <f t="shared" si="113"/>
        <v>0</v>
      </c>
      <c r="F1004" s="31">
        <f t="shared" si="116"/>
        <v>0</v>
      </c>
      <c r="G1004" s="33"/>
      <c r="H1004" s="3"/>
      <c r="I1004" s="31">
        <f t="shared" si="118"/>
        <v>0</v>
      </c>
      <c r="J1004" s="33"/>
      <c r="K1004" s="31">
        <f t="shared" si="112"/>
        <v>0</v>
      </c>
      <c r="L1004" s="52">
        <f t="shared" si="114"/>
        <v>0</v>
      </c>
      <c r="M1004" s="31">
        <f t="shared" si="111"/>
        <v>0</v>
      </c>
      <c r="N1004" s="54">
        <f t="shared" si="115"/>
        <v>0</v>
      </c>
    </row>
    <row r="1005" spans="1:14" ht="12.75" hidden="1">
      <c r="A1005" s="17"/>
      <c r="B1005" s="7"/>
      <c r="C1005" s="3"/>
      <c r="D1005" s="3"/>
      <c r="E1005" s="26"/>
      <c r="F1005" s="31"/>
      <c r="G1005" s="33"/>
      <c r="H1005" s="3"/>
      <c r="I1005" s="31"/>
      <c r="J1005" s="33"/>
      <c r="K1005" s="31"/>
      <c r="L1005" s="52"/>
      <c r="M1005" s="31"/>
      <c r="N1005" s="54"/>
    </row>
    <row r="1006" spans="1:14" ht="12.75">
      <c r="A1006" s="17" t="s">
        <v>697</v>
      </c>
      <c r="B1006" s="4" t="s">
        <v>1425</v>
      </c>
      <c r="C1006" s="3"/>
      <c r="D1006" s="3">
        <v>194892.084</v>
      </c>
      <c r="E1006" s="26">
        <f t="shared" si="113"/>
        <v>194892.084</v>
      </c>
      <c r="F1006" s="31">
        <f>IF(OR(E1006=0,E$1142=0),0,E1006/E$1142)*100</f>
        <v>0.455371297446643</v>
      </c>
      <c r="G1006" s="33"/>
      <c r="H1006" s="3">
        <v>124548.55</v>
      </c>
      <c r="I1006" s="31">
        <f t="shared" si="118"/>
        <v>63.906418076990754</v>
      </c>
      <c r="J1006" s="33">
        <f>185544.876-H1006</f>
        <v>60996.32599999999</v>
      </c>
      <c r="K1006" s="31">
        <f t="shared" si="112"/>
        <v>31.297487690675002</v>
      </c>
      <c r="L1006" s="52">
        <f t="shared" si="114"/>
        <v>185544.876</v>
      </c>
      <c r="M1006" s="31">
        <f t="shared" si="111"/>
        <v>95.20390576766576</v>
      </c>
      <c r="N1006" s="54">
        <f t="shared" si="115"/>
        <v>9347.208000000013</v>
      </c>
    </row>
    <row r="1007" spans="1:14" ht="12.75" hidden="1">
      <c r="A1007" s="17"/>
      <c r="B1007" s="4"/>
      <c r="C1007" s="3"/>
      <c r="D1007" s="3"/>
      <c r="E1007" s="26"/>
      <c r="F1007" s="31"/>
      <c r="G1007" s="33"/>
      <c r="H1007" s="3"/>
      <c r="I1007" s="31"/>
      <c r="J1007" s="33"/>
      <c r="K1007" s="31"/>
      <c r="L1007" s="52"/>
      <c r="M1007" s="31"/>
      <c r="N1007" s="54"/>
    </row>
    <row r="1008" spans="1:14" ht="12.75" hidden="1">
      <c r="A1008" s="17" t="s">
        <v>698</v>
      </c>
      <c r="B1008" s="7" t="s">
        <v>1426</v>
      </c>
      <c r="C1008" s="3"/>
      <c r="D1008" s="3"/>
      <c r="E1008" s="26">
        <f t="shared" si="113"/>
        <v>0</v>
      </c>
      <c r="F1008" s="31">
        <f aca="true" t="shared" si="119" ref="F1008:F1035">IF(OR(E1008=0,E$1142=0),0,E1008/E$1142)*100</f>
        <v>0</v>
      </c>
      <c r="G1008" s="33"/>
      <c r="H1008" s="3"/>
      <c r="I1008" s="31">
        <f t="shared" si="118"/>
        <v>0</v>
      </c>
      <c r="J1008" s="33"/>
      <c r="K1008" s="31">
        <f t="shared" si="112"/>
        <v>0</v>
      </c>
      <c r="L1008" s="52">
        <f t="shared" si="114"/>
        <v>0</v>
      </c>
      <c r="M1008" s="31">
        <f t="shared" si="111"/>
        <v>0</v>
      </c>
      <c r="N1008" s="54">
        <f t="shared" si="115"/>
        <v>0</v>
      </c>
    </row>
    <row r="1009" spans="1:14" ht="12.75" hidden="1">
      <c r="A1009" s="17" t="s">
        <v>699</v>
      </c>
      <c r="B1009" s="4" t="s">
        <v>1427</v>
      </c>
      <c r="C1009" s="3"/>
      <c r="D1009" s="3"/>
      <c r="E1009" s="26">
        <f t="shared" si="113"/>
        <v>0</v>
      </c>
      <c r="F1009" s="31">
        <f t="shared" si="119"/>
        <v>0</v>
      </c>
      <c r="G1009" s="33"/>
      <c r="H1009" s="3"/>
      <c r="I1009" s="31">
        <f t="shared" si="118"/>
        <v>0</v>
      </c>
      <c r="J1009" s="33"/>
      <c r="K1009" s="31">
        <f t="shared" si="112"/>
        <v>0</v>
      </c>
      <c r="L1009" s="52">
        <f t="shared" si="114"/>
        <v>0</v>
      </c>
      <c r="M1009" s="31">
        <f t="shared" si="111"/>
        <v>0</v>
      </c>
      <c r="N1009" s="54">
        <f t="shared" si="115"/>
        <v>0</v>
      </c>
    </row>
    <row r="1010" spans="1:14" ht="12.75" hidden="1">
      <c r="A1010" s="17" t="s">
        <v>700</v>
      </c>
      <c r="B1010" s="4" t="s">
        <v>1428</v>
      </c>
      <c r="C1010" s="3"/>
      <c r="D1010" s="3"/>
      <c r="E1010" s="26">
        <f t="shared" si="113"/>
        <v>0</v>
      </c>
      <c r="F1010" s="31">
        <f t="shared" si="119"/>
        <v>0</v>
      </c>
      <c r="G1010" s="33"/>
      <c r="H1010" s="3"/>
      <c r="I1010" s="31">
        <f t="shared" si="118"/>
        <v>0</v>
      </c>
      <c r="J1010" s="33"/>
      <c r="K1010" s="31">
        <f t="shared" si="112"/>
        <v>0</v>
      </c>
      <c r="L1010" s="52">
        <f t="shared" si="114"/>
        <v>0</v>
      </c>
      <c r="M1010" s="31">
        <f t="shared" si="111"/>
        <v>0</v>
      </c>
      <c r="N1010" s="54">
        <f t="shared" si="115"/>
        <v>0</v>
      </c>
    </row>
    <row r="1011" spans="1:14" ht="12.75" hidden="1">
      <c r="A1011" s="17" t="s">
        <v>701</v>
      </c>
      <c r="B1011" s="4" t="s">
        <v>1429</v>
      </c>
      <c r="C1011" s="3"/>
      <c r="D1011" s="3"/>
      <c r="E1011" s="26">
        <f t="shared" si="113"/>
        <v>0</v>
      </c>
      <c r="F1011" s="31">
        <f t="shared" si="119"/>
        <v>0</v>
      </c>
      <c r="G1011" s="33"/>
      <c r="H1011" s="3"/>
      <c r="I1011" s="31">
        <f t="shared" si="118"/>
        <v>0</v>
      </c>
      <c r="J1011" s="33"/>
      <c r="K1011" s="31">
        <f t="shared" si="112"/>
        <v>0</v>
      </c>
      <c r="L1011" s="52">
        <f t="shared" si="114"/>
        <v>0</v>
      </c>
      <c r="M1011" s="31">
        <f t="shared" si="111"/>
        <v>0</v>
      </c>
      <c r="N1011" s="54">
        <f t="shared" si="115"/>
        <v>0</v>
      </c>
    </row>
    <row r="1012" spans="1:14" ht="12.75" hidden="1">
      <c r="A1012" s="17"/>
      <c r="B1012" s="4"/>
      <c r="C1012" s="3"/>
      <c r="D1012" s="3"/>
      <c r="E1012" s="26"/>
      <c r="F1012" s="31"/>
      <c r="G1012" s="33"/>
      <c r="H1012" s="3"/>
      <c r="I1012" s="31"/>
      <c r="J1012" s="33"/>
      <c r="K1012" s="31"/>
      <c r="L1012" s="52"/>
      <c r="M1012" s="31"/>
      <c r="N1012" s="54"/>
    </row>
    <row r="1013" spans="1:14" ht="12.75" hidden="1">
      <c r="A1013" s="17" t="s">
        <v>702</v>
      </c>
      <c r="B1013" s="4" t="s">
        <v>1430</v>
      </c>
      <c r="C1013" s="3"/>
      <c r="D1013" s="3"/>
      <c r="E1013" s="26">
        <f t="shared" si="113"/>
        <v>0</v>
      </c>
      <c r="F1013" s="31">
        <f t="shared" si="119"/>
        <v>0</v>
      </c>
      <c r="G1013" s="33"/>
      <c r="H1013" s="3"/>
      <c r="I1013" s="31">
        <f t="shared" si="118"/>
        <v>0</v>
      </c>
      <c r="J1013" s="33"/>
      <c r="K1013" s="31">
        <f t="shared" si="112"/>
        <v>0</v>
      </c>
      <c r="L1013" s="52">
        <f t="shared" si="114"/>
        <v>0</v>
      </c>
      <c r="M1013" s="31">
        <f t="shared" si="111"/>
        <v>0</v>
      </c>
      <c r="N1013" s="54">
        <f t="shared" si="115"/>
        <v>0</v>
      </c>
    </row>
    <row r="1014" spans="1:14" ht="12.75" hidden="1">
      <c r="A1014" s="17" t="s">
        <v>703</v>
      </c>
      <c r="B1014" s="7" t="s">
        <v>1431</v>
      </c>
      <c r="C1014" s="3"/>
      <c r="D1014" s="3"/>
      <c r="E1014" s="26">
        <f t="shared" si="113"/>
        <v>0</v>
      </c>
      <c r="F1014" s="31">
        <f t="shared" si="119"/>
        <v>0</v>
      </c>
      <c r="G1014" s="33"/>
      <c r="H1014" s="3"/>
      <c r="I1014" s="31">
        <f t="shared" si="118"/>
        <v>0</v>
      </c>
      <c r="J1014" s="33"/>
      <c r="K1014" s="31">
        <f t="shared" si="112"/>
        <v>0</v>
      </c>
      <c r="L1014" s="52">
        <f t="shared" si="114"/>
        <v>0</v>
      </c>
      <c r="M1014" s="31">
        <f t="shared" si="111"/>
        <v>0</v>
      </c>
      <c r="N1014" s="54">
        <f t="shared" si="115"/>
        <v>0</v>
      </c>
    </row>
    <row r="1015" spans="1:14" ht="12.75" hidden="1">
      <c r="A1015" s="17" t="s">
        <v>1174</v>
      </c>
      <c r="B1015" s="8" t="s">
        <v>1265</v>
      </c>
      <c r="C1015" s="3"/>
      <c r="D1015" s="3"/>
      <c r="E1015" s="26">
        <f t="shared" si="113"/>
        <v>0</v>
      </c>
      <c r="F1015" s="31">
        <f t="shared" si="119"/>
        <v>0</v>
      </c>
      <c r="G1015" s="33"/>
      <c r="H1015" s="3"/>
      <c r="I1015" s="31">
        <f t="shared" si="118"/>
        <v>0</v>
      </c>
      <c r="J1015" s="33"/>
      <c r="K1015" s="31">
        <f t="shared" si="112"/>
        <v>0</v>
      </c>
      <c r="L1015" s="52">
        <f t="shared" si="114"/>
        <v>0</v>
      </c>
      <c r="M1015" s="31">
        <f t="shared" si="111"/>
        <v>0</v>
      </c>
      <c r="N1015" s="54">
        <f t="shared" si="115"/>
        <v>0</v>
      </c>
    </row>
    <row r="1016" spans="1:14" ht="25.5" hidden="1">
      <c r="A1016" s="17" t="s">
        <v>1175</v>
      </c>
      <c r="B1016" s="8" t="s">
        <v>1267</v>
      </c>
      <c r="C1016" s="3"/>
      <c r="D1016" s="3"/>
      <c r="E1016" s="26">
        <f t="shared" si="113"/>
        <v>0</v>
      </c>
      <c r="F1016" s="31">
        <f t="shared" si="119"/>
        <v>0</v>
      </c>
      <c r="G1016" s="33"/>
      <c r="H1016" s="3"/>
      <c r="I1016" s="31">
        <f t="shared" si="118"/>
        <v>0</v>
      </c>
      <c r="J1016" s="33"/>
      <c r="K1016" s="31">
        <f t="shared" si="112"/>
        <v>0</v>
      </c>
      <c r="L1016" s="52">
        <f t="shared" si="114"/>
        <v>0</v>
      </c>
      <c r="M1016" s="31">
        <f t="shared" si="111"/>
        <v>0</v>
      </c>
      <c r="N1016" s="54">
        <f t="shared" si="115"/>
        <v>0</v>
      </c>
    </row>
    <row r="1017" spans="1:14" ht="12.75" hidden="1">
      <c r="A1017" s="17" t="s">
        <v>1176</v>
      </c>
      <c r="B1017" s="8" t="s">
        <v>1269</v>
      </c>
      <c r="C1017" s="3"/>
      <c r="D1017" s="3"/>
      <c r="E1017" s="26">
        <f t="shared" si="113"/>
        <v>0</v>
      </c>
      <c r="F1017" s="31">
        <f t="shared" si="119"/>
        <v>0</v>
      </c>
      <c r="G1017" s="33"/>
      <c r="H1017" s="3"/>
      <c r="I1017" s="31">
        <f t="shared" si="118"/>
        <v>0</v>
      </c>
      <c r="J1017" s="33"/>
      <c r="K1017" s="31">
        <f t="shared" si="112"/>
        <v>0</v>
      </c>
      <c r="L1017" s="52">
        <f t="shared" si="114"/>
        <v>0</v>
      </c>
      <c r="M1017" s="31">
        <f t="shared" si="111"/>
        <v>0</v>
      </c>
      <c r="N1017" s="54">
        <f t="shared" si="115"/>
        <v>0</v>
      </c>
    </row>
    <row r="1018" spans="1:14" ht="25.5" hidden="1">
      <c r="A1018" s="17" t="s">
        <v>1177</v>
      </c>
      <c r="B1018" s="8" t="s">
        <v>1271</v>
      </c>
      <c r="C1018" s="3"/>
      <c r="D1018" s="3"/>
      <c r="E1018" s="26">
        <f t="shared" si="113"/>
        <v>0</v>
      </c>
      <c r="F1018" s="31">
        <f t="shared" si="119"/>
        <v>0</v>
      </c>
      <c r="G1018" s="33"/>
      <c r="H1018" s="3"/>
      <c r="I1018" s="31">
        <f t="shared" si="118"/>
        <v>0</v>
      </c>
      <c r="J1018" s="33"/>
      <c r="K1018" s="31">
        <f t="shared" si="112"/>
        <v>0</v>
      </c>
      <c r="L1018" s="52">
        <f t="shared" si="114"/>
        <v>0</v>
      </c>
      <c r="M1018" s="31">
        <f t="shared" si="111"/>
        <v>0</v>
      </c>
      <c r="N1018" s="54">
        <f t="shared" si="115"/>
        <v>0</v>
      </c>
    </row>
    <row r="1019" spans="1:14" ht="12.75" hidden="1">
      <c r="A1019" s="17" t="s">
        <v>1178</v>
      </c>
      <c r="B1019" s="8" t="s">
        <v>1273</v>
      </c>
      <c r="C1019" s="3"/>
      <c r="D1019" s="3"/>
      <c r="E1019" s="26">
        <f t="shared" si="113"/>
        <v>0</v>
      </c>
      <c r="F1019" s="31">
        <f t="shared" si="119"/>
        <v>0</v>
      </c>
      <c r="G1019" s="33"/>
      <c r="H1019" s="3"/>
      <c r="I1019" s="31">
        <f t="shared" si="118"/>
        <v>0</v>
      </c>
      <c r="J1019" s="33"/>
      <c r="K1019" s="31">
        <f t="shared" si="112"/>
        <v>0</v>
      </c>
      <c r="L1019" s="52">
        <f t="shared" si="114"/>
        <v>0</v>
      </c>
      <c r="M1019" s="31">
        <f t="shared" si="111"/>
        <v>0</v>
      </c>
      <c r="N1019" s="54">
        <f t="shared" si="115"/>
        <v>0</v>
      </c>
    </row>
    <row r="1020" spans="1:14" ht="12.75" hidden="1">
      <c r="A1020" s="17" t="s">
        <v>1179</v>
      </c>
      <c r="B1020" s="8" t="s">
        <v>1275</v>
      </c>
      <c r="C1020" s="3"/>
      <c r="D1020" s="3"/>
      <c r="E1020" s="26">
        <f t="shared" si="113"/>
        <v>0</v>
      </c>
      <c r="F1020" s="31">
        <f t="shared" si="119"/>
        <v>0</v>
      </c>
      <c r="G1020" s="33"/>
      <c r="H1020" s="3"/>
      <c r="I1020" s="31">
        <f t="shared" si="118"/>
        <v>0</v>
      </c>
      <c r="J1020" s="33"/>
      <c r="K1020" s="31">
        <f t="shared" si="112"/>
        <v>0</v>
      </c>
      <c r="L1020" s="52">
        <f t="shared" si="114"/>
        <v>0</v>
      </c>
      <c r="M1020" s="31">
        <f t="shared" si="111"/>
        <v>0</v>
      </c>
      <c r="N1020" s="54">
        <f t="shared" si="115"/>
        <v>0</v>
      </c>
    </row>
    <row r="1021" spans="1:14" ht="12.75" hidden="1">
      <c r="A1021" s="17"/>
      <c r="B1021" s="8"/>
      <c r="C1021" s="3"/>
      <c r="D1021" s="3"/>
      <c r="E1021" s="26"/>
      <c r="F1021" s="31"/>
      <c r="G1021" s="33"/>
      <c r="H1021" s="3"/>
      <c r="I1021" s="31"/>
      <c r="J1021" s="33"/>
      <c r="K1021" s="31"/>
      <c r="L1021" s="52"/>
      <c r="M1021" s="31"/>
      <c r="N1021" s="54"/>
    </row>
    <row r="1022" spans="1:14" ht="12.75" hidden="1">
      <c r="A1022" s="17" t="s">
        <v>704</v>
      </c>
      <c r="B1022" s="4" t="s">
        <v>1432</v>
      </c>
      <c r="C1022" s="3"/>
      <c r="D1022" s="3"/>
      <c r="E1022" s="26">
        <f t="shared" si="113"/>
        <v>0</v>
      </c>
      <c r="F1022" s="31">
        <f t="shared" si="119"/>
        <v>0</v>
      </c>
      <c r="G1022" s="33"/>
      <c r="H1022" s="3"/>
      <c r="I1022" s="31">
        <f t="shared" si="118"/>
        <v>0</v>
      </c>
      <c r="J1022" s="33"/>
      <c r="K1022" s="31">
        <f t="shared" si="112"/>
        <v>0</v>
      </c>
      <c r="L1022" s="52">
        <f t="shared" si="114"/>
        <v>0</v>
      </c>
      <c r="M1022" s="31">
        <f t="shared" si="111"/>
        <v>0</v>
      </c>
      <c r="N1022" s="54">
        <f t="shared" si="115"/>
        <v>0</v>
      </c>
    </row>
    <row r="1023" spans="1:14" ht="12.75" hidden="1">
      <c r="A1023" s="17" t="s">
        <v>705</v>
      </c>
      <c r="B1023" s="4" t="s">
        <v>1433</v>
      </c>
      <c r="C1023" s="3"/>
      <c r="D1023" s="3"/>
      <c r="E1023" s="26">
        <f t="shared" si="113"/>
        <v>0</v>
      </c>
      <c r="F1023" s="31">
        <f t="shared" si="119"/>
        <v>0</v>
      </c>
      <c r="G1023" s="33"/>
      <c r="H1023" s="3"/>
      <c r="I1023" s="31">
        <f t="shared" si="118"/>
        <v>0</v>
      </c>
      <c r="J1023" s="33"/>
      <c r="K1023" s="31">
        <f t="shared" si="112"/>
        <v>0</v>
      </c>
      <c r="L1023" s="52">
        <f t="shared" si="114"/>
        <v>0</v>
      </c>
      <c r="M1023" s="31">
        <f t="shared" si="111"/>
        <v>0</v>
      </c>
      <c r="N1023" s="54">
        <f t="shared" si="115"/>
        <v>0</v>
      </c>
    </row>
    <row r="1024" spans="1:14" ht="12.75" hidden="1">
      <c r="A1024" s="17" t="s">
        <v>706</v>
      </c>
      <c r="B1024" s="4" t="s">
        <v>1434</v>
      </c>
      <c r="C1024" s="3"/>
      <c r="D1024" s="3"/>
      <c r="E1024" s="26">
        <f t="shared" si="113"/>
        <v>0</v>
      </c>
      <c r="F1024" s="31">
        <f t="shared" si="119"/>
        <v>0</v>
      </c>
      <c r="G1024" s="33"/>
      <c r="H1024" s="3"/>
      <c r="I1024" s="31">
        <f t="shared" si="118"/>
        <v>0</v>
      </c>
      <c r="J1024" s="33"/>
      <c r="K1024" s="31">
        <f t="shared" si="112"/>
        <v>0</v>
      </c>
      <c r="L1024" s="52">
        <f t="shared" si="114"/>
        <v>0</v>
      </c>
      <c r="M1024" s="31">
        <f t="shared" si="111"/>
        <v>0</v>
      </c>
      <c r="N1024" s="54">
        <f t="shared" si="115"/>
        <v>0</v>
      </c>
    </row>
    <row r="1025" spans="1:14" ht="12.75" hidden="1">
      <c r="A1025" s="17" t="s">
        <v>707</v>
      </c>
      <c r="B1025" s="4" t="s">
        <v>1435</v>
      </c>
      <c r="C1025" s="3"/>
      <c r="D1025" s="3"/>
      <c r="E1025" s="26">
        <f t="shared" si="113"/>
        <v>0</v>
      </c>
      <c r="F1025" s="31">
        <f t="shared" si="119"/>
        <v>0</v>
      </c>
      <c r="G1025" s="33"/>
      <c r="H1025" s="3"/>
      <c r="I1025" s="31">
        <f t="shared" si="118"/>
        <v>0</v>
      </c>
      <c r="J1025" s="33"/>
      <c r="K1025" s="31">
        <f t="shared" si="112"/>
        <v>0</v>
      </c>
      <c r="L1025" s="52">
        <f t="shared" si="114"/>
        <v>0</v>
      </c>
      <c r="M1025" s="31">
        <f t="shared" si="111"/>
        <v>0</v>
      </c>
      <c r="N1025" s="54">
        <f t="shared" si="115"/>
        <v>0</v>
      </c>
    </row>
    <row r="1026" spans="1:14" ht="12.75">
      <c r="A1026" s="61" t="s">
        <v>1460</v>
      </c>
      <c r="B1026" s="4" t="s">
        <v>1461</v>
      </c>
      <c r="C1026" s="3"/>
      <c r="D1026" s="3">
        <v>1000000</v>
      </c>
      <c r="E1026" s="26">
        <f>SUM(C1026:D1026)</f>
        <v>1000000</v>
      </c>
      <c r="F1026" s="31">
        <f t="shared" si="119"/>
        <v>2.3365304947257015</v>
      </c>
      <c r="G1026" s="33"/>
      <c r="H1026" s="3">
        <v>1000000</v>
      </c>
      <c r="I1026" s="31">
        <f t="shared" si="118"/>
        <v>100</v>
      </c>
      <c r="J1026" s="33"/>
      <c r="K1026" s="31">
        <f t="shared" si="112"/>
        <v>0</v>
      </c>
      <c r="L1026" s="52">
        <f>SUM(J1026++H1026)</f>
        <v>1000000</v>
      </c>
      <c r="M1026" s="31">
        <f>IF(OR(L1026=0,E1026=0),0,L1026/E1026)*100</f>
        <v>100</v>
      </c>
      <c r="N1026" s="54">
        <f>SUM(E1026-L1026)</f>
        <v>0</v>
      </c>
    </row>
    <row r="1027" spans="1:14" ht="12.75" hidden="1">
      <c r="A1027" s="17" t="s">
        <v>708</v>
      </c>
      <c r="B1027" s="4" t="s">
        <v>1436</v>
      </c>
      <c r="C1027" s="3"/>
      <c r="D1027" s="3"/>
      <c r="E1027" s="26">
        <f t="shared" si="113"/>
        <v>0</v>
      </c>
      <c r="F1027" s="31">
        <f t="shared" si="119"/>
        <v>0</v>
      </c>
      <c r="G1027" s="33"/>
      <c r="H1027" s="3"/>
      <c r="I1027" s="31">
        <f t="shared" si="118"/>
        <v>0</v>
      </c>
      <c r="J1027" s="33"/>
      <c r="K1027" s="31">
        <f t="shared" si="112"/>
        <v>0</v>
      </c>
      <c r="L1027" s="52">
        <f t="shared" si="114"/>
        <v>0</v>
      </c>
      <c r="M1027" s="31">
        <f t="shared" si="111"/>
        <v>0</v>
      </c>
      <c r="N1027" s="54">
        <f t="shared" si="115"/>
        <v>0</v>
      </c>
    </row>
    <row r="1028" spans="1:14" ht="12.75" hidden="1">
      <c r="A1028" s="17" t="s">
        <v>709</v>
      </c>
      <c r="B1028" s="4" t="s">
        <v>1437</v>
      </c>
      <c r="C1028" s="3"/>
      <c r="D1028" s="3"/>
      <c r="E1028" s="26">
        <f t="shared" si="113"/>
        <v>0</v>
      </c>
      <c r="F1028" s="31">
        <f t="shared" si="119"/>
        <v>0</v>
      </c>
      <c r="G1028" s="33"/>
      <c r="H1028" s="3"/>
      <c r="I1028" s="31">
        <f t="shared" si="118"/>
        <v>0</v>
      </c>
      <c r="J1028" s="33"/>
      <c r="K1028" s="31">
        <f t="shared" si="112"/>
        <v>0</v>
      </c>
      <c r="L1028" s="52">
        <f t="shared" si="114"/>
        <v>0</v>
      </c>
      <c r="M1028" s="31">
        <f t="shared" si="111"/>
        <v>0</v>
      </c>
      <c r="N1028" s="54">
        <f t="shared" si="115"/>
        <v>0</v>
      </c>
    </row>
    <row r="1029" spans="1:14" ht="12.75" hidden="1">
      <c r="A1029" s="17" t="s">
        <v>1167</v>
      </c>
      <c r="B1029" s="4" t="s">
        <v>1326</v>
      </c>
      <c r="C1029" s="3"/>
      <c r="D1029" s="3"/>
      <c r="E1029" s="26">
        <f t="shared" si="113"/>
        <v>0</v>
      </c>
      <c r="F1029" s="31">
        <f t="shared" si="119"/>
        <v>0</v>
      </c>
      <c r="G1029" s="33"/>
      <c r="H1029" s="3"/>
      <c r="I1029" s="31">
        <f t="shared" si="118"/>
        <v>0</v>
      </c>
      <c r="J1029" s="33"/>
      <c r="K1029" s="31">
        <f t="shared" si="112"/>
        <v>0</v>
      </c>
      <c r="L1029" s="52">
        <f t="shared" si="114"/>
        <v>0</v>
      </c>
      <c r="M1029" s="31">
        <f t="shared" si="111"/>
        <v>0</v>
      </c>
      <c r="N1029" s="54">
        <f t="shared" si="115"/>
        <v>0</v>
      </c>
    </row>
    <row r="1030" spans="1:14" ht="12.75" hidden="1">
      <c r="A1030" s="17" t="s">
        <v>710</v>
      </c>
      <c r="B1030" s="4" t="s">
        <v>1438</v>
      </c>
      <c r="C1030" s="3"/>
      <c r="D1030" s="3"/>
      <c r="E1030" s="26">
        <f t="shared" si="113"/>
        <v>0</v>
      </c>
      <c r="F1030" s="31">
        <f t="shared" si="119"/>
        <v>0</v>
      </c>
      <c r="G1030" s="33"/>
      <c r="H1030" s="3"/>
      <c r="I1030" s="31">
        <f t="shared" si="118"/>
        <v>0</v>
      </c>
      <c r="J1030" s="33"/>
      <c r="K1030" s="31">
        <f t="shared" si="112"/>
        <v>0</v>
      </c>
      <c r="L1030" s="52">
        <f t="shared" si="114"/>
        <v>0</v>
      </c>
      <c r="M1030" s="31">
        <f t="shared" si="111"/>
        <v>0</v>
      </c>
      <c r="N1030" s="54">
        <f t="shared" si="115"/>
        <v>0</v>
      </c>
    </row>
    <row r="1031" spans="1:14" ht="12.75" hidden="1">
      <c r="A1031" s="17" t="s">
        <v>1186</v>
      </c>
      <c r="B1031" s="4" t="s">
        <v>738</v>
      </c>
      <c r="C1031" s="3"/>
      <c r="D1031" s="3"/>
      <c r="E1031" s="26">
        <f t="shared" si="113"/>
        <v>0</v>
      </c>
      <c r="F1031" s="31">
        <f t="shared" si="119"/>
        <v>0</v>
      </c>
      <c r="G1031" s="33"/>
      <c r="H1031" s="3"/>
      <c r="I1031" s="31">
        <f t="shared" si="118"/>
        <v>0</v>
      </c>
      <c r="J1031" s="33"/>
      <c r="K1031" s="31">
        <f t="shared" si="112"/>
        <v>0</v>
      </c>
      <c r="L1031" s="52">
        <f t="shared" si="114"/>
        <v>0</v>
      </c>
      <c r="M1031" s="31">
        <f t="shared" si="111"/>
        <v>0</v>
      </c>
      <c r="N1031" s="54">
        <f t="shared" si="115"/>
        <v>0</v>
      </c>
    </row>
    <row r="1032" spans="1:14" ht="12.75" hidden="1">
      <c r="A1032" s="17" t="s">
        <v>711</v>
      </c>
      <c r="B1032" s="4" t="s">
        <v>1439</v>
      </c>
      <c r="C1032" s="3"/>
      <c r="D1032" s="3"/>
      <c r="E1032" s="26">
        <f t="shared" si="113"/>
        <v>0</v>
      </c>
      <c r="F1032" s="31">
        <f t="shared" si="119"/>
        <v>0</v>
      </c>
      <c r="G1032" s="33"/>
      <c r="H1032" s="3"/>
      <c r="I1032" s="31">
        <f t="shared" si="118"/>
        <v>0</v>
      </c>
      <c r="J1032" s="33"/>
      <c r="K1032" s="31">
        <f t="shared" si="112"/>
        <v>0</v>
      </c>
      <c r="L1032" s="52">
        <f t="shared" si="114"/>
        <v>0</v>
      </c>
      <c r="M1032" s="31">
        <f t="shared" si="111"/>
        <v>0</v>
      </c>
      <c r="N1032" s="54">
        <f t="shared" si="115"/>
        <v>0</v>
      </c>
    </row>
    <row r="1033" spans="1:14" ht="12.75" hidden="1">
      <c r="A1033" s="17" t="s">
        <v>712</v>
      </c>
      <c r="B1033" s="7" t="s">
        <v>1440</v>
      </c>
      <c r="C1033" s="3"/>
      <c r="D1033" s="3"/>
      <c r="E1033" s="26">
        <f t="shared" si="113"/>
        <v>0</v>
      </c>
      <c r="F1033" s="31">
        <f t="shared" si="119"/>
        <v>0</v>
      </c>
      <c r="G1033" s="33"/>
      <c r="H1033" s="3"/>
      <c r="I1033" s="31">
        <f t="shared" si="118"/>
        <v>0</v>
      </c>
      <c r="J1033" s="33"/>
      <c r="K1033" s="31">
        <f t="shared" si="112"/>
        <v>0</v>
      </c>
      <c r="L1033" s="52">
        <f t="shared" si="114"/>
        <v>0</v>
      </c>
      <c r="M1033" s="31">
        <f t="shared" si="111"/>
        <v>0</v>
      </c>
      <c r="N1033" s="54">
        <f t="shared" si="115"/>
        <v>0</v>
      </c>
    </row>
    <row r="1034" spans="1:14" ht="12.75" hidden="1">
      <c r="A1034" s="17" t="s">
        <v>713</v>
      </c>
      <c r="B1034" s="7" t="s">
        <v>1441</v>
      </c>
      <c r="C1034" s="3"/>
      <c r="D1034" s="3"/>
      <c r="E1034" s="26">
        <f t="shared" si="113"/>
        <v>0</v>
      </c>
      <c r="F1034" s="31">
        <f t="shared" si="119"/>
        <v>0</v>
      </c>
      <c r="G1034" s="33"/>
      <c r="H1034" s="3"/>
      <c r="I1034" s="31">
        <f t="shared" si="118"/>
        <v>0</v>
      </c>
      <c r="J1034" s="33"/>
      <c r="K1034" s="31">
        <f t="shared" si="112"/>
        <v>0</v>
      </c>
      <c r="L1034" s="52">
        <f t="shared" si="114"/>
        <v>0</v>
      </c>
      <c r="M1034" s="31">
        <f t="shared" si="111"/>
        <v>0</v>
      </c>
      <c r="N1034" s="54">
        <f t="shared" si="115"/>
        <v>0</v>
      </c>
    </row>
    <row r="1035" spans="1:14" ht="12.75" hidden="1">
      <c r="A1035" s="17"/>
      <c r="B1035" s="7"/>
      <c r="C1035" s="3"/>
      <c r="D1035" s="3"/>
      <c r="E1035" s="26">
        <f>SUM(C1035:D1035)</f>
        <v>0</v>
      </c>
      <c r="F1035" s="31">
        <f t="shared" si="119"/>
        <v>0</v>
      </c>
      <c r="G1035" s="33"/>
      <c r="H1035" s="3"/>
      <c r="I1035" s="31">
        <f>IF(OR(H1035=0,E1035=0),0,H1035/E1035)*100</f>
        <v>0</v>
      </c>
      <c r="J1035" s="33"/>
      <c r="K1035" s="31">
        <f>IF(OR(J1035=0,E1035=0),0,J1035/E1035)*100</f>
        <v>0</v>
      </c>
      <c r="L1035" s="52">
        <f>SUM(J1035++H1035)</f>
        <v>0</v>
      </c>
      <c r="M1035" s="31">
        <f>IF(OR(L1035=0,E1035=0),0,L1035/E1035)*100</f>
        <v>0</v>
      </c>
      <c r="N1035" s="54">
        <f>SUM(E1035-L1035)</f>
        <v>0</v>
      </c>
    </row>
    <row r="1036" spans="1:14" ht="12.75" hidden="1">
      <c r="A1036" s="17" t="s">
        <v>714</v>
      </c>
      <c r="B1036" s="4" t="s">
        <v>1442</v>
      </c>
      <c r="C1036" s="3"/>
      <c r="D1036" s="3"/>
      <c r="E1036" s="26">
        <f t="shared" si="113"/>
        <v>0</v>
      </c>
      <c r="F1036" s="31">
        <f>IF(OR(E1036=0,E$1142=0),0,E1036/E$1142)*100</f>
        <v>0</v>
      </c>
      <c r="G1036" s="33"/>
      <c r="H1036" s="3"/>
      <c r="I1036" s="31">
        <f t="shared" si="118"/>
        <v>0</v>
      </c>
      <c r="J1036" s="33"/>
      <c r="K1036" s="31">
        <f t="shared" si="112"/>
        <v>0</v>
      </c>
      <c r="L1036" s="52">
        <f t="shared" si="114"/>
        <v>0</v>
      </c>
      <c r="M1036" s="31">
        <f t="shared" si="111"/>
        <v>0</v>
      </c>
      <c r="N1036" s="54">
        <f t="shared" si="115"/>
        <v>0</v>
      </c>
    </row>
    <row r="1037" spans="1:14" ht="12.75" hidden="1">
      <c r="A1037" s="17"/>
      <c r="B1037" s="4"/>
      <c r="C1037" s="3"/>
      <c r="D1037" s="3"/>
      <c r="E1037" s="26"/>
      <c r="F1037" s="31"/>
      <c r="G1037" s="33"/>
      <c r="H1037" s="3"/>
      <c r="I1037" s="31"/>
      <c r="J1037" s="33"/>
      <c r="K1037" s="31"/>
      <c r="L1037" s="52"/>
      <c r="M1037" s="31"/>
      <c r="N1037" s="54"/>
    </row>
    <row r="1038" spans="1:14" ht="12.75" hidden="1">
      <c r="A1038" s="17"/>
      <c r="B1038" s="4"/>
      <c r="C1038" s="3"/>
      <c r="D1038" s="3"/>
      <c r="E1038" s="26"/>
      <c r="F1038" s="31"/>
      <c r="G1038" s="33"/>
      <c r="H1038" s="3"/>
      <c r="I1038" s="31"/>
      <c r="J1038" s="33"/>
      <c r="K1038" s="31"/>
      <c r="L1038" s="52"/>
      <c r="M1038" s="31"/>
      <c r="N1038" s="54"/>
    </row>
    <row r="1039" spans="1:14" ht="12.75" hidden="1">
      <c r="A1039" s="13" t="s">
        <v>1443</v>
      </c>
      <c r="B1039" s="5" t="s">
        <v>1444</v>
      </c>
      <c r="C1039" s="2">
        <f>SUM(C1041:C1046)</f>
        <v>0</v>
      </c>
      <c r="D1039" s="2">
        <f>SUM(D1041:D1046)</f>
        <v>0</v>
      </c>
      <c r="E1039" s="25">
        <f t="shared" si="113"/>
        <v>0</v>
      </c>
      <c r="F1039" s="30">
        <f>IF(OR(E1039=0,E$1142=0),0,E1039/E$1142)*100</f>
        <v>0</v>
      </c>
      <c r="G1039" s="32">
        <f>SUM(G1041:G1046)</f>
        <v>0</v>
      </c>
      <c r="H1039" s="2">
        <f>SUM(H1041:H1046)</f>
        <v>0</v>
      </c>
      <c r="I1039" s="30">
        <f t="shared" si="118"/>
        <v>0</v>
      </c>
      <c r="J1039" s="32">
        <f>SUM(J1041:J1046)</f>
        <v>0</v>
      </c>
      <c r="K1039" s="30">
        <f t="shared" si="112"/>
        <v>0</v>
      </c>
      <c r="L1039" s="32">
        <f t="shared" si="114"/>
        <v>0</v>
      </c>
      <c r="M1039" s="30">
        <f t="shared" si="111"/>
        <v>0</v>
      </c>
      <c r="N1039" s="27">
        <f t="shared" si="115"/>
        <v>0</v>
      </c>
    </row>
    <row r="1040" spans="1:14" ht="12.75" hidden="1">
      <c r="A1040" s="17" t="s">
        <v>1017</v>
      </c>
      <c r="B1040" s="4" t="s">
        <v>1154</v>
      </c>
      <c r="C1040" s="3">
        <f>SUM(C1041)</f>
        <v>0</v>
      </c>
      <c r="D1040" s="3">
        <f>SUM(D1041)</f>
        <v>0</v>
      </c>
      <c r="E1040" s="26">
        <f t="shared" si="113"/>
        <v>0</v>
      </c>
      <c r="F1040" s="31">
        <f>IF(OR(E1040=0,E$1142=0),0,E1040/E$1142)*100</f>
        <v>0</v>
      </c>
      <c r="G1040" s="33">
        <f>SUM(G1041)</f>
        <v>0</v>
      </c>
      <c r="H1040" s="3">
        <f>SUM(H1041)</f>
        <v>0</v>
      </c>
      <c r="I1040" s="31">
        <f t="shared" si="118"/>
        <v>0</v>
      </c>
      <c r="J1040" s="33">
        <f>SUM(J1041)</f>
        <v>0</v>
      </c>
      <c r="K1040" s="31">
        <f t="shared" si="112"/>
        <v>0</v>
      </c>
      <c r="L1040" s="52">
        <f t="shared" si="114"/>
        <v>0</v>
      </c>
      <c r="M1040" s="31">
        <f t="shared" si="111"/>
        <v>0</v>
      </c>
      <c r="N1040" s="54">
        <f t="shared" si="115"/>
        <v>0</v>
      </c>
    </row>
    <row r="1041" spans="1:14" ht="12.75" hidden="1">
      <c r="A1041" s="17" t="s">
        <v>1018</v>
      </c>
      <c r="B1041" s="4" t="s">
        <v>1155</v>
      </c>
      <c r="C1041" s="3"/>
      <c r="D1041" s="3"/>
      <c r="E1041" s="26">
        <f t="shared" si="113"/>
        <v>0</v>
      </c>
      <c r="F1041" s="31">
        <f>IF(OR(E1041=0,E$1142=0),0,E1041/E$1142)*100</f>
        <v>0</v>
      </c>
      <c r="G1041" s="33"/>
      <c r="H1041" s="3"/>
      <c r="I1041" s="31">
        <f t="shared" si="118"/>
        <v>0</v>
      </c>
      <c r="J1041" s="33"/>
      <c r="K1041" s="31">
        <f t="shared" si="112"/>
        <v>0</v>
      </c>
      <c r="L1041" s="52">
        <f t="shared" si="114"/>
        <v>0</v>
      </c>
      <c r="M1041" s="31">
        <f t="shared" si="111"/>
        <v>0</v>
      </c>
      <c r="N1041" s="54">
        <f t="shared" si="115"/>
        <v>0</v>
      </c>
    </row>
    <row r="1042" spans="1:14" ht="12.75" hidden="1">
      <c r="A1042" s="17"/>
      <c r="B1042" s="4"/>
      <c r="C1042" s="3"/>
      <c r="D1042" s="3"/>
      <c r="E1042" s="26"/>
      <c r="F1042" s="31"/>
      <c r="G1042" s="33"/>
      <c r="H1042" s="3"/>
      <c r="I1042" s="31"/>
      <c r="J1042" s="33"/>
      <c r="K1042" s="31"/>
      <c r="L1042" s="52"/>
      <c r="M1042" s="31"/>
      <c r="N1042" s="54"/>
    </row>
    <row r="1043" spans="1:14" ht="12.75" hidden="1">
      <c r="A1043" s="17" t="s">
        <v>717</v>
      </c>
      <c r="B1043" s="4" t="s">
        <v>1445</v>
      </c>
      <c r="C1043" s="3"/>
      <c r="D1043" s="3"/>
      <c r="E1043" s="26">
        <f t="shared" si="113"/>
        <v>0</v>
      </c>
      <c r="F1043" s="31">
        <f aca="true" t="shared" si="120" ref="F1043:F1049">IF(OR(E1043=0,E$1142=0),0,E1043/E$1142)*100</f>
        <v>0</v>
      </c>
      <c r="G1043" s="33"/>
      <c r="H1043" s="3"/>
      <c r="I1043" s="31">
        <f t="shared" si="118"/>
        <v>0</v>
      </c>
      <c r="J1043" s="33"/>
      <c r="K1043" s="31">
        <f t="shared" si="112"/>
        <v>0</v>
      </c>
      <c r="L1043" s="52">
        <f t="shared" si="114"/>
        <v>0</v>
      </c>
      <c r="M1043" s="31">
        <f t="shared" si="111"/>
        <v>0</v>
      </c>
      <c r="N1043" s="54">
        <f t="shared" si="115"/>
        <v>0</v>
      </c>
    </row>
    <row r="1044" spans="1:14" ht="12.75" hidden="1">
      <c r="A1044" s="17" t="s">
        <v>715</v>
      </c>
      <c r="B1044" s="4" t="s">
        <v>1446</v>
      </c>
      <c r="C1044" s="3"/>
      <c r="D1044" s="3"/>
      <c r="E1044" s="26">
        <f t="shared" si="113"/>
        <v>0</v>
      </c>
      <c r="F1044" s="31">
        <f t="shared" si="120"/>
        <v>0</v>
      </c>
      <c r="G1044" s="33"/>
      <c r="H1044" s="3"/>
      <c r="I1044" s="31">
        <f t="shared" si="118"/>
        <v>0</v>
      </c>
      <c r="J1044" s="33"/>
      <c r="K1044" s="31">
        <f t="shared" si="112"/>
        <v>0</v>
      </c>
      <c r="L1044" s="52">
        <f t="shared" si="114"/>
        <v>0</v>
      </c>
      <c r="M1044" s="31">
        <f t="shared" si="111"/>
        <v>0</v>
      </c>
      <c r="N1044" s="54">
        <f t="shared" si="115"/>
        <v>0</v>
      </c>
    </row>
    <row r="1045" spans="1:14" ht="12.75" hidden="1">
      <c r="A1045" s="17" t="s">
        <v>716</v>
      </c>
      <c r="B1045" s="7" t="s">
        <v>1447</v>
      </c>
      <c r="C1045" s="3"/>
      <c r="D1045" s="3"/>
      <c r="E1045" s="26">
        <f>SUM(C1045:D1045)</f>
        <v>0</v>
      </c>
      <c r="F1045" s="31">
        <f t="shared" si="120"/>
        <v>0</v>
      </c>
      <c r="G1045" s="33"/>
      <c r="H1045" s="3"/>
      <c r="I1045" s="31">
        <f>IF(OR(H1045=0,E1045=0),0,H1045/E1045)*100</f>
        <v>0</v>
      </c>
      <c r="J1045" s="33"/>
      <c r="K1045" s="31">
        <f>IF(OR(J1045=0,E1045=0),0,J1045/E1045)*100</f>
        <v>0</v>
      </c>
      <c r="L1045" s="52">
        <f>SUM(J1045++H1045)</f>
        <v>0</v>
      </c>
      <c r="M1045" s="31">
        <f>IF(OR(L1045=0,E1045=0),0,L1045/E1045)*100</f>
        <v>0</v>
      </c>
      <c r="N1045" s="54">
        <f>SUM(E1045-L1045)</f>
        <v>0</v>
      </c>
    </row>
    <row r="1046" spans="1:14" ht="12.75" hidden="1">
      <c r="A1046" s="17" t="s">
        <v>1168</v>
      </c>
      <c r="B1046" s="7" t="s">
        <v>1169</v>
      </c>
      <c r="C1046" s="3"/>
      <c r="D1046" s="3"/>
      <c r="E1046" s="26">
        <f t="shared" si="113"/>
        <v>0</v>
      </c>
      <c r="F1046" s="31">
        <f t="shared" si="120"/>
        <v>0</v>
      </c>
      <c r="G1046" s="33"/>
      <c r="H1046" s="3"/>
      <c r="I1046" s="31">
        <f t="shared" si="118"/>
        <v>0</v>
      </c>
      <c r="J1046" s="33"/>
      <c r="K1046" s="31">
        <f t="shared" si="112"/>
        <v>0</v>
      </c>
      <c r="L1046" s="52">
        <f t="shared" si="114"/>
        <v>0</v>
      </c>
      <c r="M1046" s="31">
        <f t="shared" si="111"/>
        <v>0</v>
      </c>
      <c r="N1046" s="54">
        <f t="shared" si="115"/>
        <v>0</v>
      </c>
    </row>
    <row r="1047" spans="1:14" ht="25.5" hidden="1">
      <c r="A1047" s="13" t="s">
        <v>1448</v>
      </c>
      <c r="B1047" s="5" t="s">
        <v>1449</v>
      </c>
      <c r="C1047" s="2">
        <f>SUM(C1048:C1049)</f>
        <v>0</v>
      </c>
      <c r="D1047" s="2">
        <f>SUM(D1048:D1049)</f>
        <v>0</v>
      </c>
      <c r="E1047" s="25">
        <f t="shared" si="113"/>
        <v>0</v>
      </c>
      <c r="F1047" s="30">
        <f t="shared" si="120"/>
        <v>0</v>
      </c>
      <c r="G1047" s="32">
        <f>SUM(G1048:G1049)</f>
        <v>0</v>
      </c>
      <c r="H1047" s="2">
        <f>SUM(H1048:H1049)</f>
        <v>0</v>
      </c>
      <c r="I1047" s="30">
        <f t="shared" si="118"/>
        <v>0</v>
      </c>
      <c r="J1047" s="32">
        <f>SUM(J1048:J1049)</f>
        <v>0</v>
      </c>
      <c r="K1047" s="30">
        <f t="shared" si="112"/>
        <v>0</v>
      </c>
      <c r="L1047" s="32">
        <f t="shared" si="114"/>
        <v>0</v>
      </c>
      <c r="M1047" s="30">
        <f t="shared" si="111"/>
        <v>0</v>
      </c>
      <c r="N1047" s="27">
        <f t="shared" si="115"/>
        <v>0</v>
      </c>
    </row>
    <row r="1048" spans="1:14" ht="12.75" hidden="1">
      <c r="A1048" s="17" t="s">
        <v>718</v>
      </c>
      <c r="B1048" s="4" t="s">
        <v>1450</v>
      </c>
      <c r="C1048" s="3"/>
      <c r="D1048" s="3"/>
      <c r="E1048" s="26">
        <f t="shared" si="113"/>
        <v>0</v>
      </c>
      <c r="F1048" s="31">
        <f t="shared" si="120"/>
        <v>0</v>
      </c>
      <c r="G1048" s="33"/>
      <c r="H1048" s="3"/>
      <c r="I1048" s="31">
        <f t="shared" si="118"/>
        <v>0</v>
      </c>
      <c r="J1048" s="33"/>
      <c r="K1048" s="31">
        <f t="shared" si="112"/>
        <v>0</v>
      </c>
      <c r="L1048" s="52">
        <f t="shared" si="114"/>
        <v>0</v>
      </c>
      <c r="M1048" s="31">
        <f t="shared" si="111"/>
        <v>0</v>
      </c>
      <c r="N1048" s="54">
        <f t="shared" si="115"/>
        <v>0</v>
      </c>
    </row>
    <row r="1049" spans="1:14" ht="12.75" hidden="1">
      <c r="A1049" s="17" t="s">
        <v>719</v>
      </c>
      <c r="B1049" s="4" t="s">
        <v>1451</v>
      </c>
      <c r="C1049" s="3"/>
      <c r="D1049" s="3"/>
      <c r="E1049" s="26">
        <f t="shared" si="113"/>
        <v>0</v>
      </c>
      <c r="F1049" s="31">
        <f t="shared" si="120"/>
        <v>0</v>
      </c>
      <c r="G1049" s="33"/>
      <c r="H1049" s="3"/>
      <c r="I1049" s="31">
        <f t="shared" si="118"/>
        <v>0</v>
      </c>
      <c r="J1049" s="33"/>
      <c r="K1049" s="31">
        <f t="shared" si="112"/>
        <v>0</v>
      </c>
      <c r="L1049" s="52">
        <f t="shared" si="114"/>
        <v>0</v>
      </c>
      <c r="M1049" s="31">
        <f t="shared" si="111"/>
        <v>0</v>
      </c>
      <c r="N1049" s="54">
        <f t="shared" si="115"/>
        <v>0</v>
      </c>
    </row>
    <row r="1050" spans="1:14" ht="12.75" hidden="1">
      <c r="A1050" s="17"/>
      <c r="B1050" s="4"/>
      <c r="C1050" s="3"/>
      <c r="D1050" s="3"/>
      <c r="E1050" s="26"/>
      <c r="F1050" s="31"/>
      <c r="G1050" s="33"/>
      <c r="H1050" s="3"/>
      <c r="I1050" s="31"/>
      <c r="J1050" s="33"/>
      <c r="K1050" s="31"/>
      <c r="L1050" s="52"/>
      <c r="M1050" s="31"/>
      <c r="N1050" s="54"/>
    </row>
    <row r="1051" spans="1:14" ht="12.75" hidden="1">
      <c r="A1051" s="13" t="s">
        <v>1452</v>
      </c>
      <c r="B1051" s="5" t="s">
        <v>1453</v>
      </c>
      <c r="C1051" s="2">
        <f>SUM(C1052:C1067)</f>
        <v>0</v>
      </c>
      <c r="D1051" s="2">
        <f>SUM(D1052:D1067)</f>
        <v>0</v>
      </c>
      <c r="E1051" s="25">
        <f t="shared" si="113"/>
        <v>0</v>
      </c>
      <c r="F1051" s="30">
        <f aca="true" t="shared" si="121" ref="F1051:F1063">IF(OR(E1051=0,E$1142=0),0,E1051/E$1142)*100</f>
        <v>0</v>
      </c>
      <c r="G1051" s="32">
        <f>SUM(G1052:G1067)</f>
        <v>0</v>
      </c>
      <c r="H1051" s="2">
        <f>SUM(H1052:H1067)</f>
        <v>0</v>
      </c>
      <c r="I1051" s="30">
        <f t="shared" si="118"/>
        <v>0</v>
      </c>
      <c r="J1051" s="32">
        <f>SUM(J1052:J1067)</f>
        <v>0</v>
      </c>
      <c r="K1051" s="30">
        <f t="shared" si="112"/>
        <v>0</v>
      </c>
      <c r="L1051" s="32">
        <f t="shared" si="114"/>
        <v>0</v>
      </c>
      <c r="M1051" s="30">
        <f t="shared" si="111"/>
        <v>0</v>
      </c>
      <c r="N1051" s="27">
        <f t="shared" si="115"/>
        <v>0</v>
      </c>
    </row>
    <row r="1052" spans="1:14" ht="12.75" hidden="1">
      <c r="A1052" s="17" t="s">
        <v>720</v>
      </c>
      <c r="B1052" s="4" t="s">
        <v>1454</v>
      </c>
      <c r="C1052" s="3"/>
      <c r="D1052" s="3"/>
      <c r="E1052" s="26">
        <f t="shared" si="113"/>
        <v>0</v>
      </c>
      <c r="F1052" s="31">
        <f t="shared" si="121"/>
        <v>0</v>
      </c>
      <c r="G1052" s="33"/>
      <c r="H1052" s="3"/>
      <c r="I1052" s="31">
        <f t="shared" si="118"/>
        <v>0</v>
      </c>
      <c r="J1052" s="33"/>
      <c r="K1052" s="31">
        <f t="shared" si="112"/>
        <v>0</v>
      </c>
      <c r="L1052" s="52">
        <f t="shared" si="114"/>
        <v>0</v>
      </c>
      <c r="M1052" s="31">
        <f t="shared" si="111"/>
        <v>0</v>
      </c>
      <c r="N1052" s="54">
        <f t="shared" si="115"/>
        <v>0</v>
      </c>
    </row>
    <row r="1053" spans="1:14" ht="12.75" hidden="1">
      <c r="A1053" s="17" t="s">
        <v>721</v>
      </c>
      <c r="B1053" s="4" t="s">
        <v>1455</v>
      </c>
      <c r="C1053" s="3"/>
      <c r="D1053" s="3"/>
      <c r="E1053" s="26">
        <f t="shared" si="113"/>
        <v>0</v>
      </c>
      <c r="F1053" s="31">
        <f t="shared" si="121"/>
        <v>0</v>
      </c>
      <c r="G1053" s="33"/>
      <c r="H1053" s="3"/>
      <c r="I1053" s="31">
        <f t="shared" si="118"/>
        <v>0</v>
      </c>
      <c r="J1053" s="33"/>
      <c r="K1053" s="31">
        <f t="shared" si="112"/>
        <v>0</v>
      </c>
      <c r="L1053" s="52">
        <f t="shared" si="114"/>
        <v>0</v>
      </c>
      <c r="M1053" s="31">
        <f t="shared" si="111"/>
        <v>0</v>
      </c>
      <c r="N1053" s="54">
        <f t="shared" si="115"/>
        <v>0</v>
      </c>
    </row>
    <row r="1054" spans="1:14" ht="12.75" hidden="1">
      <c r="A1054" s="17" t="s">
        <v>722</v>
      </c>
      <c r="B1054" s="4" t="s">
        <v>1456</v>
      </c>
      <c r="C1054" s="3"/>
      <c r="D1054" s="3"/>
      <c r="E1054" s="26">
        <f t="shared" si="113"/>
        <v>0</v>
      </c>
      <c r="F1054" s="31">
        <f t="shared" si="121"/>
        <v>0</v>
      </c>
      <c r="G1054" s="33"/>
      <c r="H1054" s="3"/>
      <c r="I1054" s="31">
        <f t="shared" si="118"/>
        <v>0</v>
      </c>
      <c r="J1054" s="33"/>
      <c r="K1054" s="31">
        <f t="shared" si="112"/>
        <v>0</v>
      </c>
      <c r="L1054" s="52">
        <f t="shared" si="114"/>
        <v>0</v>
      </c>
      <c r="M1054" s="31">
        <f t="shared" si="111"/>
        <v>0</v>
      </c>
      <c r="N1054" s="54">
        <f t="shared" si="115"/>
        <v>0</v>
      </c>
    </row>
    <row r="1055" spans="1:14" ht="12.75" hidden="1">
      <c r="A1055" s="17" t="s">
        <v>723</v>
      </c>
      <c r="B1055" s="4" t="s">
        <v>1457</v>
      </c>
      <c r="C1055" s="3"/>
      <c r="D1055" s="3"/>
      <c r="E1055" s="26">
        <f t="shared" si="113"/>
        <v>0</v>
      </c>
      <c r="F1055" s="31">
        <f t="shared" si="121"/>
        <v>0</v>
      </c>
      <c r="G1055" s="33"/>
      <c r="H1055" s="3"/>
      <c r="I1055" s="31">
        <f t="shared" si="118"/>
        <v>0</v>
      </c>
      <c r="J1055" s="33"/>
      <c r="K1055" s="31">
        <f t="shared" si="112"/>
        <v>0</v>
      </c>
      <c r="L1055" s="52">
        <f t="shared" si="114"/>
        <v>0</v>
      </c>
      <c r="M1055" s="31">
        <f t="shared" si="111"/>
        <v>0</v>
      </c>
      <c r="N1055" s="54">
        <f t="shared" si="115"/>
        <v>0</v>
      </c>
    </row>
    <row r="1056" spans="1:14" ht="12.75" hidden="1">
      <c r="A1056" s="17" t="s">
        <v>724</v>
      </c>
      <c r="B1056" s="4" t="s">
        <v>1458</v>
      </c>
      <c r="C1056" s="3"/>
      <c r="D1056" s="3"/>
      <c r="E1056" s="26">
        <f t="shared" si="113"/>
        <v>0</v>
      </c>
      <c r="F1056" s="31">
        <f t="shared" si="121"/>
        <v>0</v>
      </c>
      <c r="G1056" s="33"/>
      <c r="H1056" s="3"/>
      <c r="I1056" s="31">
        <f t="shared" si="118"/>
        <v>0</v>
      </c>
      <c r="J1056" s="33"/>
      <c r="K1056" s="31">
        <f t="shared" si="112"/>
        <v>0</v>
      </c>
      <c r="L1056" s="52">
        <f t="shared" si="114"/>
        <v>0</v>
      </c>
      <c r="M1056" s="31">
        <f t="shared" si="111"/>
        <v>0</v>
      </c>
      <c r="N1056" s="54">
        <f t="shared" si="115"/>
        <v>0</v>
      </c>
    </row>
    <row r="1057" spans="1:14" ht="12.75" hidden="1">
      <c r="A1057" s="17" t="s">
        <v>725</v>
      </c>
      <c r="B1057" s="4" t="s">
        <v>1459</v>
      </c>
      <c r="C1057" s="3"/>
      <c r="D1057" s="3"/>
      <c r="E1057" s="26">
        <f t="shared" si="113"/>
        <v>0</v>
      </c>
      <c r="F1057" s="31">
        <f t="shared" si="121"/>
        <v>0</v>
      </c>
      <c r="G1057" s="33"/>
      <c r="H1057" s="3"/>
      <c r="I1057" s="31">
        <f t="shared" si="118"/>
        <v>0</v>
      </c>
      <c r="J1057" s="33"/>
      <c r="K1057" s="31">
        <f t="shared" si="112"/>
        <v>0</v>
      </c>
      <c r="L1057" s="52">
        <f t="shared" si="114"/>
        <v>0</v>
      </c>
      <c r="M1057" s="31">
        <f t="shared" si="111"/>
        <v>0</v>
      </c>
      <c r="N1057" s="54">
        <f t="shared" si="115"/>
        <v>0</v>
      </c>
    </row>
    <row r="1058" spans="1:14" ht="12.75" hidden="1">
      <c r="A1058" s="17" t="s">
        <v>944</v>
      </c>
      <c r="B1058" s="4" t="s">
        <v>945</v>
      </c>
      <c r="C1058" s="3"/>
      <c r="D1058" s="3"/>
      <c r="E1058" s="26">
        <f t="shared" si="113"/>
        <v>0</v>
      </c>
      <c r="F1058" s="31">
        <f t="shared" si="121"/>
        <v>0</v>
      </c>
      <c r="G1058" s="33"/>
      <c r="H1058" s="3"/>
      <c r="I1058" s="31">
        <f t="shared" si="118"/>
        <v>0</v>
      </c>
      <c r="J1058" s="33"/>
      <c r="K1058" s="31">
        <f t="shared" si="112"/>
        <v>0</v>
      </c>
      <c r="L1058" s="52">
        <f t="shared" si="114"/>
        <v>0</v>
      </c>
      <c r="M1058" s="31">
        <f t="shared" si="111"/>
        <v>0</v>
      </c>
      <c r="N1058" s="54">
        <f t="shared" si="115"/>
        <v>0</v>
      </c>
    </row>
    <row r="1059" spans="1:14" ht="12.75" hidden="1">
      <c r="A1059" s="17" t="s">
        <v>726</v>
      </c>
      <c r="B1059" s="4" t="s">
        <v>1463</v>
      </c>
      <c r="C1059" s="3"/>
      <c r="D1059" s="3"/>
      <c r="E1059" s="26">
        <f t="shared" si="113"/>
        <v>0</v>
      </c>
      <c r="F1059" s="31">
        <f t="shared" si="121"/>
        <v>0</v>
      </c>
      <c r="G1059" s="33"/>
      <c r="H1059" s="3"/>
      <c r="I1059" s="31">
        <f t="shared" si="118"/>
        <v>0</v>
      </c>
      <c r="J1059" s="33"/>
      <c r="K1059" s="31">
        <f t="shared" si="112"/>
        <v>0</v>
      </c>
      <c r="L1059" s="52">
        <f t="shared" si="114"/>
        <v>0</v>
      </c>
      <c r="M1059" s="31">
        <f t="shared" si="111"/>
        <v>0</v>
      </c>
      <c r="N1059" s="54">
        <f t="shared" si="115"/>
        <v>0</v>
      </c>
    </row>
    <row r="1060" spans="1:14" ht="12.75" hidden="1">
      <c r="A1060" s="17" t="s">
        <v>727</v>
      </c>
      <c r="B1060" s="4" t="s">
        <v>1464</v>
      </c>
      <c r="C1060" s="3"/>
      <c r="D1060" s="3"/>
      <c r="E1060" s="26">
        <f t="shared" si="113"/>
        <v>0</v>
      </c>
      <c r="F1060" s="31">
        <f t="shared" si="121"/>
        <v>0</v>
      </c>
      <c r="G1060" s="33"/>
      <c r="H1060" s="3"/>
      <c r="I1060" s="31">
        <f t="shared" si="118"/>
        <v>0</v>
      </c>
      <c r="J1060" s="33"/>
      <c r="K1060" s="31">
        <f t="shared" si="112"/>
        <v>0</v>
      </c>
      <c r="L1060" s="52">
        <f t="shared" si="114"/>
        <v>0</v>
      </c>
      <c r="M1060" s="31">
        <f t="shared" si="111"/>
        <v>0</v>
      </c>
      <c r="N1060" s="54">
        <f t="shared" si="115"/>
        <v>0</v>
      </c>
    </row>
    <row r="1061" spans="1:14" ht="12.75" hidden="1">
      <c r="A1061" s="17"/>
      <c r="B1061" s="4"/>
      <c r="C1061" s="3"/>
      <c r="D1061" s="3"/>
      <c r="E1061" s="26"/>
      <c r="F1061" s="31"/>
      <c r="G1061" s="33"/>
      <c r="H1061" s="3"/>
      <c r="I1061" s="31"/>
      <c r="J1061" s="33"/>
      <c r="K1061" s="31"/>
      <c r="L1061" s="52"/>
      <c r="M1061" s="31"/>
      <c r="N1061" s="54"/>
    </row>
    <row r="1062" spans="1:14" ht="12.75" hidden="1">
      <c r="A1062" s="17"/>
      <c r="B1062" s="4"/>
      <c r="C1062" s="3"/>
      <c r="D1062" s="3"/>
      <c r="E1062" s="26"/>
      <c r="F1062" s="31"/>
      <c r="G1062" s="33"/>
      <c r="H1062" s="3"/>
      <c r="I1062" s="31"/>
      <c r="J1062" s="33"/>
      <c r="K1062" s="31"/>
      <c r="L1062" s="52"/>
      <c r="M1062" s="31"/>
      <c r="N1062" s="54"/>
    </row>
    <row r="1063" spans="1:14" ht="12.75" hidden="1">
      <c r="A1063" s="17" t="s">
        <v>728</v>
      </c>
      <c r="B1063" s="4" t="s">
        <v>1465</v>
      </c>
      <c r="C1063" s="3"/>
      <c r="D1063" s="3"/>
      <c r="E1063" s="26">
        <f t="shared" si="113"/>
        <v>0</v>
      </c>
      <c r="F1063" s="31">
        <f t="shared" si="121"/>
        <v>0</v>
      </c>
      <c r="G1063" s="33"/>
      <c r="H1063" s="3"/>
      <c r="I1063" s="31">
        <f t="shared" si="118"/>
        <v>0</v>
      </c>
      <c r="J1063" s="33"/>
      <c r="K1063" s="31">
        <f t="shared" si="112"/>
        <v>0</v>
      </c>
      <c r="L1063" s="52">
        <f t="shared" si="114"/>
        <v>0</v>
      </c>
      <c r="M1063" s="31">
        <f t="shared" si="111"/>
        <v>0</v>
      </c>
      <c r="N1063" s="54">
        <f t="shared" si="115"/>
        <v>0</v>
      </c>
    </row>
    <row r="1064" spans="1:14" ht="12.75" hidden="1">
      <c r="A1064" s="17"/>
      <c r="B1064" s="4"/>
      <c r="C1064" s="3"/>
      <c r="D1064" s="3"/>
      <c r="E1064" s="26"/>
      <c r="F1064" s="31"/>
      <c r="G1064" s="33"/>
      <c r="H1064" s="3"/>
      <c r="I1064" s="31"/>
      <c r="J1064" s="33"/>
      <c r="K1064" s="31"/>
      <c r="L1064" s="52"/>
      <c r="M1064" s="31"/>
      <c r="N1064" s="54"/>
    </row>
    <row r="1065" spans="1:14" ht="12.75" hidden="1">
      <c r="A1065" s="17" t="s">
        <v>946</v>
      </c>
      <c r="B1065" s="4" t="s">
        <v>948</v>
      </c>
      <c r="C1065" s="3"/>
      <c r="D1065" s="3"/>
      <c r="E1065" s="26">
        <f t="shared" si="113"/>
        <v>0</v>
      </c>
      <c r="F1065" s="31">
        <f>IF(OR(E1065=0,E$1142=0),0,E1065/E$1142)*100</f>
        <v>0</v>
      </c>
      <c r="G1065" s="33"/>
      <c r="H1065" s="3"/>
      <c r="I1065" s="31">
        <f t="shared" si="118"/>
        <v>0</v>
      </c>
      <c r="J1065" s="33"/>
      <c r="K1065" s="31">
        <f t="shared" si="112"/>
        <v>0</v>
      </c>
      <c r="L1065" s="52">
        <f t="shared" si="114"/>
        <v>0</v>
      </c>
      <c r="M1065" s="31">
        <f t="shared" si="111"/>
        <v>0</v>
      </c>
      <c r="N1065" s="54">
        <f t="shared" si="115"/>
        <v>0</v>
      </c>
    </row>
    <row r="1066" spans="1:14" ht="12.75" hidden="1">
      <c r="A1066" s="17" t="s">
        <v>947</v>
      </c>
      <c r="B1066" s="4" t="s">
        <v>949</v>
      </c>
      <c r="C1066" s="3"/>
      <c r="D1066" s="3"/>
      <c r="E1066" s="26">
        <f t="shared" si="113"/>
        <v>0</v>
      </c>
      <c r="F1066" s="31">
        <f>IF(OR(E1066=0,E$1142=0),0,E1066/E$1142)*100</f>
        <v>0</v>
      </c>
      <c r="G1066" s="33"/>
      <c r="H1066" s="3"/>
      <c r="I1066" s="31">
        <f t="shared" si="118"/>
        <v>0</v>
      </c>
      <c r="J1066" s="33"/>
      <c r="K1066" s="31">
        <f t="shared" si="112"/>
        <v>0</v>
      </c>
      <c r="L1066" s="52">
        <f t="shared" si="114"/>
        <v>0</v>
      </c>
      <c r="M1066" s="31">
        <f t="shared" si="111"/>
        <v>0</v>
      </c>
      <c r="N1066" s="54">
        <f t="shared" si="115"/>
        <v>0</v>
      </c>
    </row>
    <row r="1067" spans="1:14" ht="12.75" hidden="1">
      <c r="A1067" s="17" t="s">
        <v>729</v>
      </c>
      <c r="B1067" s="4" t="s">
        <v>1466</v>
      </c>
      <c r="C1067" s="3"/>
      <c r="D1067" s="3"/>
      <c r="E1067" s="26">
        <f t="shared" si="113"/>
        <v>0</v>
      </c>
      <c r="F1067" s="31">
        <f>IF(OR(E1067=0,E$1142=0),0,E1067/E$1142)*100</f>
        <v>0</v>
      </c>
      <c r="G1067" s="33"/>
      <c r="H1067" s="3"/>
      <c r="I1067" s="31">
        <f t="shared" si="118"/>
        <v>0</v>
      </c>
      <c r="J1067" s="33"/>
      <c r="K1067" s="31">
        <f t="shared" si="112"/>
        <v>0</v>
      </c>
      <c r="L1067" s="52">
        <f t="shared" si="114"/>
        <v>0</v>
      </c>
      <c r="M1067" s="31">
        <f t="shared" si="111"/>
        <v>0</v>
      </c>
      <c r="N1067" s="54">
        <f t="shared" si="115"/>
        <v>0</v>
      </c>
    </row>
    <row r="1068" spans="1:14" ht="12.75" hidden="1">
      <c r="A1068" s="17"/>
      <c r="B1068" s="4"/>
      <c r="C1068" s="3"/>
      <c r="D1068" s="3"/>
      <c r="E1068" s="26"/>
      <c r="F1068" s="31"/>
      <c r="G1068" s="33"/>
      <c r="H1068" s="3"/>
      <c r="I1068" s="31"/>
      <c r="J1068" s="33"/>
      <c r="K1068" s="31"/>
      <c r="L1068" s="52"/>
      <c r="M1068" s="31"/>
      <c r="N1068" s="54"/>
    </row>
    <row r="1069" spans="1:14" ht="12.75" hidden="1">
      <c r="A1069" s="17"/>
      <c r="B1069" s="4"/>
      <c r="C1069" s="3"/>
      <c r="D1069" s="3"/>
      <c r="E1069" s="26"/>
      <c r="F1069" s="31"/>
      <c r="G1069" s="33"/>
      <c r="H1069" s="3"/>
      <c r="I1069" s="31"/>
      <c r="J1069" s="33"/>
      <c r="K1069" s="31"/>
      <c r="L1069" s="52"/>
      <c r="M1069" s="31"/>
      <c r="N1069" s="54"/>
    </row>
    <row r="1070" spans="1:14" ht="12.75" hidden="1">
      <c r="A1070" s="13" t="s">
        <v>1467</v>
      </c>
      <c r="B1070" s="5" t="s">
        <v>1468</v>
      </c>
      <c r="C1070" s="2">
        <f>SUM(C1071:C1075)</f>
        <v>0</v>
      </c>
      <c r="D1070" s="2">
        <f>SUM(D1071:D1075)</f>
        <v>0</v>
      </c>
      <c r="E1070" s="25">
        <f t="shared" si="113"/>
        <v>0</v>
      </c>
      <c r="F1070" s="30">
        <f>IF(OR(E1070=0,E$1142=0),0,E1070/E$1142)*100</f>
        <v>0</v>
      </c>
      <c r="G1070" s="32">
        <f>SUM(G1071:G1075)</f>
        <v>0</v>
      </c>
      <c r="H1070" s="2">
        <f>SUM(H1071:H1075)</f>
        <v>0</v>
      </c>
      <c r="I1070" s="30">
        <f t="shared" si="118"/>
        <v>0</v>
      </c>
      <c r="J1070" s="32">
        <f>SUM(J1071:J1075)</f>
        <v>0</v>
      </c>
      <c r="K1070" s="30">
        <f t="shared" si="112"/>
        <v>0</v>
      </c>
      <c r="L1070" s="32">
        <f t="shared" si="114"/>
        <v>0</v>
      </c>
      <c r="M1070" s="30">
        <f t="shared" si="111"/>
        <v>0</v>
      </c>
      <c r="N1070" s="27">
        <f t="shared" si="115"/>
        <v>0</v>
      </c>
    </row>
    <row r="1071" spans="1:14" ht="12.75" hidden="1">
      <c r="A1071" s="17" t="s">
        <v>730</v>
      </c>
      <c r="B1071" s="4" t="s">
        <v>1469</v>
      </c>
      <c r="C1071" s="3"/>
      <c r="D1071" s="3"/>
      <c r="E1071" s="26">
        <f t="shared" si="113"/>
        <v>0</v>
      </c>
      <c r="F1071" s="31">
        <f>IF(OR(E1071=0,E$1142=0),0,E1071/E$1142)*100</f>
        <v>0</v>
      </c>
      <c r="G1071" s="33"/>
      <c r="H1071" s="3"/>
      <c r="I1071" s="31">
        <f t="shared" si="118"/>
        <v>0</v>
      </c>
      <c r="J1071" s="33"/>
      <c r="K1071" s="31">
        <f t="shared" si="112"/>
        <v>0</v>
      </c>
      <c r="L1071" s="52">
        <f t="shared" si="114"/>
        <v>0</v>
      </c>
      <c r="M1071" s="31">
        <f t="shared" si="111"/>
        <v>0</v>
      </c>
      <c r="N1071" s="54">
        <f t="shared" si="115"/>
        <v>0</v>
      </c>
    </row>
    <row r="1072" spans="1:14" ht="12.75" hidden="1">
      <c r="A1072" s="17"/>
      <c r="B1072" s="4"/>
      <c r="C1072" s="3"/>
      <c r="D1072" s="3"/>
      <c r="E1072" s="26"/>
      <c r="F1072" s="31"/>
      <c r="G1072" s="33"/>
      <c r="H1072" s="3"/>
      <c r="I1072" s="31"/>
      <c r="J1072" s="33"/>
      <c r="K1072" s="31"/>
      <c r="L1072" s="52"/>
      <c r="M1072" s="31"/>
      <c r="N1072" s="54"/>
    </row>
    <row r="1073" spans="1:14" ht="12.75" hidden="1">
      <c r="A1073" s="17" t="s">
        <v>731</v>
      </c>
      <c r="B1073" s="4" t="s">
        <v>1470</v>
      </c>
      <c r="C1073" s="3"/>
      <c r="D1073" s="3"/>
      <c r="E1073" s="26">
        <f t="shared" si="113"/>
        <v>0</v>
      </c>
      <c r="F1073" s="31">
        <f>IF(OR(E1073=0,E$1142=0),0,E1073/E$1142)*100</f>
        <v>0</v>
      </c>
      <c r="G1073" s="33"/>
      <c r="H1073" s="3"/>
      <c r="I1073" s="31">
        <f t="shared" si="118"/>
        <v>0</v>
      </c>
      <c r="J1073" s="33"/>
      <c r="K1073" s="31">
        <f t="shared" si="112"/>
        <v>0</v>
      </c>
      <c r="L1073" s="52">
        <f t="shared" si="114"/>
        <v>0</v>
      </c>
      <c r="M1073" s="31">
        <f t="shared" si="111"/>
        <v>0</v>
      </c>
      <c r="N1073" s="54">
        <f t="shared" si="115"/>
        <v>0</v>
      </c>
    </row>
    <row r="1074" spans="1:14" ht="12.75" hidden="1">
      <c r="A1074" s="17" t="s">
        <v>732</v>
      </c>
      <c r="B1074" s="4" t="s">
        <v>1471</v>
      </c>
      <c r="C1074" s="3"/>
      <c r="D1074" s="3"/>
      <c r="E1074" s="26">
        <f t="shared" si="113"/>
        <v>0</v>
      </c>
      <c r="F1074" s="31">
        <f>IF(OR(E1074=0,E$1142=0),0,E1074/E$1142)*100</f>
        <v>0</v>
      </c>
      <c r="G1074" s="33"/>
      <c r="H1074" s="3"/>
      <c r="I1074" s="31">
        <f t="shared" si="118"/>
        <v>0</v>
      </c>
      <c r="J1074" s="33"/>
      <c r="K1074" s="31">
        <f t="shared" si="112"/>
        <v>0</v>
      </c>
      <c r="L1074" s="52">
        <f t="shared" si="114"/>
        <v>0</v>
      </c>
      <c r="M1074" s="31">
        <f t="shared" si="111"/>
        <v>0</v>
      </c>
      <c r="N1074" s="54">
        <f t="shared" si="115"/>
        <v>0</v>
      </c>
    </row>
    <row r="1075" spans="1:14" ht="12.75" hidden="1">
      <c r="A1075" s="17" t="s">
        <v>733</v>
      </c>
      <c r="B1075" s="4" t="s">
        <v>1472</v>
      </c>
      <c r="C1075" s="3"/>
      <c r="D1075" s="3"/>
      <c r="E1075" s="26">
        <f t="shared" si="113"/>
        <v>0</v>
      </c>
      <c r="F1075" s="31">
        <f>IF(OR(E1075=0,E$1142=0),0,E1075/E$1142)*100</f>
        <v>0</v>
      </c>
      <c r="G1075" s="33"/>
      <c r="H1075" s="3"/>
      <c r="I1075" s="31">
        <f t="shared" si="118"/>
        <v>0</v>
      </c>
      <c r="J1075" s="33"/>
      <c r="K1075" s="31">
        <f t="shared" si="112"/>
        <v>0</v>
      </c>
      <c r="L1075" s="52">
        <f t="shared" si="114"/>
        <v>0</v>
      </c>
      <c r="M1075" s="31">
        <f t="shared" si="111"/>
        <v>0</v>
      </c>
      <c r="N1075" s="54">
        <f t="shared" si="115"/>
        <v>0</v>
      </c>
    </row>
    <row r="1076" spans="1:14" ht="12.75" hidden="1">
      <c r="A1076" s="17"/>
      <c r="B1076" s="4"/>
      <c r="C1076" s="3"/>
      <c r="D1076" s="3"/>
      <c r="E1076" s="26"/>
      <c r="F1076" s="31"/>
      <c r="G1076" s="33"/>
      <c r="H1076" s="3"/>
      <c r="I1076" s="31"/>
      <c r="J1076" s="33"/>
      <c r="K1076" s="31"/>
      <c r="L1076" s="52"/>
      <c r="M1076" s="31"/>
      <c r="N1076" s="54"/>
    </row>
    <row r="1077" spans="1:14" ht="12.75" hidden="1">
      <c r="A1077" s="13" t="s">
        <v>1473</v>
      </c>
      <c r="B1077" s="2" t="s">
        <v>1474</v>
      </c>
      <c r="C1077" s="2">
        <f>SUM(C1078+C1095)</f>
        <v>0</v>
      </c>
      <c r="D1077" s="2">
        <f>SUM(D1078+D1095)</f>
        <v>0</v>
      </c>
      <c r="E1077" s="25">
        <f t="shared" si="113"/>
        <v>0</v>
      </c>
      <c r="F1077" s="30">
        <f>IF(OR(E1077=0,E$1142=0),0,E1077/E$1142)*100</f>
        <v>0</v>
      </c>
      <c r="G1077" s="32">
        <f>SUM(G1078+G1095)</f>
        <v>0</v>
      </c>
      <c r="H1077" s="2">
        <f>SUM(H1078+H1095)</f>
        <v>0</v>
      </c>
      <c r="I1077" s="30">
        <f t="shared" si="118"/>
        <v>0</v>
      </c>
      <c r="J1077" s="32">
        <f>SUM(J1078+J1095)</f>
        <v>0</v>
      </c>
      <c r="K1077" s="30">
        <f t="shared" si="112"/>
        <v>0</v>
      </c>
      <c r="L1077" s="32">
        <f t="shared" si="114"/>
        <v>0</v>
      </c>
      <c r="M1077" s="30">
        <f t="shared" si="111"/>
        <v>0</v>
      </c>
      <c r="N1077" s="27">
        <f t="shared" si="115"/>
        <v>0</v>
      </c>
    </row>
    <row r="1078" spans="1:14" ht="12.75" hidden="1">
      <c r="A1078" s="13" t="s">
        <v>1475</v>
      </c>
      <c r="B1078" s="2" t="s">
        <v>1476</v>
      </c>
      <c r="C1078" s="2">
        <f>SUM(C1079:C1094)</f>
        <v>0</v>
      </c>
      <c r="D1078" s="2">
        <f>SUM(D1079:D1094)</f>
        <v>0</v>
      </c>
      <c r="E1078" s="25">
        <f t="shared" si="113"/>
        <v>0</v>
      </c>
      <c r="F1078" s="30">
        <f>IF(OR(E1078=0,E$1142=0),0,E1078/E$1142)*100</f>
        <v>0</v>
      </c>
      <c r="G1078" s="32">
        <f>SUM(G1079:G1094)</f>
        <v>0</v>
      </c>
      <c r="H1078" s="2">
        <f>SUM(H1079:H1094)</f>
        <v>0</v>
      </c>
      <c r="I1078" s="30">
        <f t="shared" si="118"/>
        <v>0</v>
      </c>
      <c r="J1078" s="32">
        <f>SUM(J1079:J1094)</f>
        <v>0</v>
      </c>
      <c r="K1078" s="30">
        <f t="shared" si="112"/>
        <v>0</v>
      </c>
      <c r="L1078" s="32">
        <f t="shared" si="114"/>
        <v>0</v>
      </c>
      <c r="M1078" s="30">
        <f aca="true" t="shared" si="122" ref="M1078:M1142">IF(OR(L1078=0,E1078=0),0,L1078/E1078)*100</f>
        <v>0</v>
      </c>
      <c r="N1078" s="27">
        <f t="shared" si="115"/>
        <v>0</v>
      </c>
    </row>
    <row r="1079" spans="1:14" ht="12.75" hidden="1">
      <c r="A1079" s="17" t="s">
        <v>1477</v>
      </c>
      <c r="B1079" s="3" t="s">
        <v>415</v>
      </c>
      <c r="C1079" s="3"/>
      <c r="D1079" s="3"/>
      <c r="E1079" s="26">
        <f t="shared" si="113"/>
        <v>0</v>
      </c>
      <c r="F1079" s="31">
        <f aca="true" t="shared" si="123" ref="F1079:F1142">IF(OR(E1079=0,E$1142=0),0,E1079/E$1142)*100</f>
        <v>0</v>
      </c>
      <c r="G1079" s="33"/>
      <c r="H1079" s="3"/>
      <c r="I1079" s="31">
        <f t="shared" si="118"/>
        <v>0</v>
      </c>
      <c r="J1079" s="33"/>
      <c r="K1079" s="31">
        <f aca="true" t="shared" si="124" ref="K1079:K1142">IF(OR(J1079=0,E1079=0),0,J1079/E1079)*100</f>
        <v>0</v>
      </c>
      <c r="L1079" s="52">
        <f t="shared" si="114"/>
        <v>0</v>
      </c>
      <c r="M1079" s="31">
        <f t="shared" si="122"/>
        <v>0</v>
      </c>
      <c r="N1079" s="54">
        <f t="shared" si="115"/>
        <v>0</v>
      </c>
    </row>
    <row r="1080" spans="1:14" ht="12.75" hidden="1">
      <c r="A1080" s="17"/>
      <c r="B1080" s="3"/>
      <c r="C1080" s="3"/>
      <c r="D1080" s="3"/>
      <c r="E1080" s="26"/>
      <c r="F1080" s="31"/>
      <c r="G1080" s="33"/>
      <c r="H1080" s="3"/>
      <c r="I1080" s="31"/>
      <c r="J1080" s="33"/>
      <c r="K1080" s="31"/>
      <c r="L1080" s="52"/>
      <c r="M1080" s="31"/>
      <c r="N1080" s="54"/>
    </row>
    <row r="1081" spans="1:14" ht="12.75" hidden="1">
      <c r="A1081" s="17" t="s">
        <v>1478</v>
      </c>
      <c r="B1081" s="3" t="s">
        <v>497</v>
      </c>
      <c r="C1081" s="3"/>
      <c r="D1081" s="3"/>
      <c r="E1081" s="26">
        <f t="shared" si="113"/>
        <v>0</v>
      </c>
      <c r="F1081" s="31">
        <f t="shared" si="123"/>
        <v>0</v>
      </c>
      <c r="G1081" s="33"/>
      <c r="H1081" s="3"/>
      <c r="I1081" s="31">
        <f t="shared" si="118"/>
        <v>0</v>
      </c>
      <c r="J1081" s="33"/>
      <c r="K1081" s="31">
        <f t="shared" si="124"/>
        <v>0</v>
      </c>
      <c r="L1081" s="52">
        <f t="shared" si="114"/>
        <v>0</v>
      </c>
      <c r="M1081" s="31">
        <f t="shared" si="122"/>
        <v>0</v>
      </c>
      <c r="N1081" s="54">
        <f t="shared" si="115"/>
        <v>0</v>
      </c>
    </row>
    <row r="1082" spans="1:14" ht="12.75" hidden="1">
      <c r="A1082" s="17" t="s">
        <v>1479</v>
      </c>
      <c r="B1082" s="3" t="s">
        <v>1480</v>
      </c>
      <c r="C1082" s="3"/>
      <c r="D1082" s="3"/>
      <c r="E1082" s="26">
        <f aca="true" t="shared" si="125" ref="E1082:E1142">SUM(C1082:D1082)</f>
        <v>0</v>
      </c>
      <c r="F1082" s="31">
        <f t="shared" si="123"/>
        <v>0</v>
      </c>
      <c r="G1082" s="33"/>
      <c r="H1082" s="3"/>
      <c r="I1082" s="31">
        <f t="shared" si="118"/>
        <v>0</v>
      </c>
      <c r="J1082" s="33"/>
      <c r="K1082" s="31">
        <f t="shared" si="124"/>
        <v>0</v>
      </c>
      <c r="L1082" s="52">
        <f aca="true" t="shared" si="126" ref="L1082:L1142">SUM(J1082++H1082)</f>
        <v>0</v>
      </c>
      <c r="M1082" s="31">
        <f t="shared" si="122"/>
        <v>0</v>
      </c>
      <c r="N1082" s="54">
        <f aca="true" t="shared" si="127" ref="N1082:N1142">SUM(E1082-L1082)</f>
        <v>0</v>
      </c>
    </row>
    <row r="1083" spans="1:14" ht="12.75" hidden="1">
      <c r="A1083" s="17" t="s">
        <v>1481</v>
      </c>
      <c r="B1083" s="3" t="s">
        <v>419</v>
      </c>
      <c r="C1083" s="3"/>
      <c r="D1083" s="3"/>
      <c r="E1083" s="26">
        <f t="shared" si="125"/>
        <v>0</v>
      </c>
      <c r="F1083" s="31">
        <f t="shared" si="123"/>
        <v>0</v>
      </c>
      <c r="G1083" s="33"/>
      <c r="H1083" s="3"/>
      <c r="I1083" s="31">
        <f t="shared" si="118"/>
        <v>0</v>
      </c>
      <c r="J1083" s="33"/>
      <c r="K1083" s="31">
        <f t="shared" si="124"/>
        <v>0</v>
      </c>
      <c r="L1083" s="52">
        <f t="shared" si="126"/>
        <v>0</v>
      </c>
      <c r="M1083" s="31">
        <f t="shared" si="122"/>
        <v>0</v>
      </c>
      <c r="N1083" s="54">
        <f t="shared" si="127"/>
        <v>0</v>
      </c>
    </row>
    <row r="1084" spans="1:14" ht="12.75" hidden="1">
      <c r="A1084" s="17" t="s">
        <v>1482</v>
      </c>
      <c r="B1084" s="3" t="s">
        <v>421</v>
      </c>
      <c r="C1084" s="3"/>
      <c r="D1084" s="3"/>
      <c r="E1084" s="26">
        <f t="shared" si="125"/>
        <v>0</v>
      </c>
      <c r="F1084" s="31">
        <f t="shared" si="123"/>
        <v>0</v>
      </c>
      <c r="G1084" s="33"/>
      <c r="H1084" s="3"/>
      <c r="I1084" s="31">
        <f t="shared" si="118"/>
        <v>0</v>
      </c>
      <c r="J1084" s="33"/>
      <c r="K1084" s="31">
        <f t="shared" si="124"/>
        <v>0</v>
      </c>
      <c r="L1084" s="52">
        <f t="shared" si="126"/>
        <v>0</v>
      </c>
      <c r="M1084" s="31">
        <f t="shared" si="122"/>
        <v>0</v>
      </c>
      <c r="N1084" s="54">
        <f t="shared" si="127"/>
        <v>0</v>
      </c>
    </row>
    <row r="1085" spans="1:14" ht="12.75" hidden="1">
      <c r="A1085" s="17"/>
      <c r="B1085" s="3"/>
      <c r="C1085" s="3"/>
      <c r="D1085" s="3"/>
      <c r="E1085" s="26"/>
      <c r="F1085" s="31"/>
      <c r="G1085" s="33"/>
      <c r="H1085" s="3"/>
      <c r="I1085" s="31"/>
      <c r="J1085" s="33"/>
      <c r="K1085" s="31"/>
      <c r="L1085" s="52"/>
      <c r="M1085" s="31"/>
      <c r="N1085" s="54"/>
    </row>
    <row r="1086" spans="1:14" ht="12.75" hidden="1">
      <c r="A1086" s="17" t="s">
        <v>1483</v>
      </c>
      <c r="B1086" s="3" t="s">
        <v>429</v>
      </c>
      <c r="C1086" s="3"/>
      <c r="D1086" s="3"/>
      <c r="E1086" s="26">
        <f t="shared" si="125"/>
        <v>0</v>
      </c>
      <c r="F1086" s="31">
        <f t="shared" si="123"/>
        <v>0</v>
      </c>
      <c r="G1086" s="33"/>
      <c r="H1086" s="3"/>
      <c r="I1086" s="31">
        <f t="shared" si="118"/>
        <v>0</v>
      </c>
      <c r="J1086" s="33"/>
      <c r="K1086" s="31">
        <f t="shared" si="124"/>
        <v>0</v>
      </c>
      <c r="L1086" s="52">
        <f t="shared" si="126"/>
        <v>0</v>
      </c>
      <c r="M1086" s="31">
        <f t="shared" si="122"/>
        <v>0</v>
      </c>
      <c r="N1086" s="54">
        <f t="shared" si="127"/>
        <v>0</v>
      </c>
    </row>
    <row r="1087" spans="1:14" ht="12.75" hidden="1">
      <c r="A1087" s="17" t="s">
        <v>1484</v>
      </c>
      <c r="B1087" s="3" t="s">
        <v>1485</v>
      </c>
      <c r="C1087" s="3"/>
      <c r="D1087" s="3"/>
      <c r="E1087" s="26">
        <f t="shared" si="125"/>
        <v>0</v>
      </c>
      <c r="F1087" s="31">
        <f t="shared" si="123"/>
        <v>0</v>
      </c>
      <c r="G1087" s="33"/>
      <c r="H1087" s="3"/>
      <c r="I1087" s="31">
        <f t="shared" si="118"/>
        <v>0</v>
      </c>
      <c r="J1087" s="33"/>
      <c r="K1087" s="31">
        <f t="shared" si="124"/>
        <v>0</v>
      </c>
      <c r="L1087" s="52">
        <f t="shared" si="126"/>
        <v>0</v>
      </c>
      <c r="M1087" s="31">
        <f t="shared" si="122"/>
        <v>0</v>
      </c>
      <c r="N1087" s="54">
        <f t="shared" si="127"/>
        <v>0</v>
      </c>
    </row>
    <row r="1088" spans="1:14" ht="12.75" hidden="1">
      <c r="A1088" s="17" t="s">
        <v>1486</v>
      </c>
      <c r="B1088" s="3" t="s">
        <v>433</v>
      </c>
      <c r="C1088" s="3"/>
      <c r="D1088" s="3"/>
      <c r="E1088" s="26">
        <f t="shared" si="125"/>
        <v>0</v>
      </c>
      <c r="F1088" s="31">
        <f t="shared" si="123"/>
        <v>0</v>
      </c>
      <c r="G1088" s="33"/>
      <c r="H1088" s="3"/>
      <c r="I1088" s="31">
        <f t="shared" si="118"/>
        <v>0</v>
      </c>
      <c r="J1088" s="33"/>
      <c r="K1088" s="31">
        <f t="shared" si="124"/>
        <v>0</v>
      </c>
      <c r="L1088" s="52">
        <f t="shared" si="126"/>
        <v>0</v>
      </c>
      <c r="M1088" s="31">
        <f t="shared" si="122"/>
        <v>0</v>
      </c>
      <c r="N1088" s="54">
        <f t="shared" si="127"/>
        <v>0</v>
      </c>
    </row>
    <row r="1089" spans="1:14" ht="12.75" hidden="1">
      <c r="A1089" s="17" t="s">
        <v>1487</v>
      </c>
      <c r="B1089" s="3" t="s">
        <v>1488</v>
      </c>
      <c r="C1089" s="3"/>
      <c r="D1089" s="3"/>
      <c r="E1089" s="26">
        <f t="shared" si="125"/>
        <v>0</v>
      </c>
      <c r="F1089" s="31">
        <f t="shared" si="123"/>
        <v>0</v>
      </c>
      <c r="G1089" s="33"/>
      <c r="H1089" s="3"/>
      <c r="I1089" s="31">
        <f t="shared" si="118"/>
        <v>0</v>
      </c>
      <c r="J1089" s="33"/>
      <c r="K1089" s="31">
        <f t="shared" si="124"/>
        <v>0</v>
      </c>
      <c r="L1089" s="52">
        <f t="shared" si="126"/>
        <v>0</v>
      </c>
      <c r="M1089" s="31">
        <f t="shared" si="122"/>
        <v>0</v>
      </c>
      <c r="N1089" s="54">
        <f t="shared" si="127"/>
        <v>0</v>
      </c>
    </row>
    <row r="1090" spans="1:14" ht="12.75" hidden="1">
      <c r="A1090" s="17" t="s">
        <v>1489</v>
      </c>
      <c r="B1090" s="3" t="s">
        <v>437</v>
      </c>
      <c r="C1090" s="3"/>
      <c r="D1090" s="3"/>
      <c r="E1090" s="26">
        <f t="shared" si="125"/>
        <v>0</v>
      </c>
      <c r="F1090" s="31">
        <f t="shared" si="123"/>
        <v>0</v>
      </c>
      <c r="G1090" s="33"/>
      <c r="H1090" s="3"/>
      <c r="I1090" s="31">
        <f t="shared" si="118"/>
        <v>0</v>
      </c>
      <c r="J1090" s="33"/>
      <c r="K1090" s="31">
        <f t="shared" si="124"/>
        <v>0</v>
      </c>
      <c r="L1090" s="52">
        <f t="shared" si="126"/>
        <v>0</v>
      </c>
      <c r="M1090" s="31">
        <f t="shared" si="122"/>
        <v>0</v>
      </c>
      <c r="N1090" s="54">
        <f t="shared" si="127"/>
        <v>0</v>
      </c>
    </row>
    <row r="1091" spans="1:14" ht="12.75" hidden="1">
      <c r="A1091" s="17" t="s">
        <v>1490</v>
      </c>
      <c r="B1091" s="3" t="s">
        <v>441</v>
      </c>
      <c r="C1091" s="3"/>
      <c r="D1091" s="3"/>
      <c r="E1091" s="26">
        <f t="shared" si="125"/>
        <v>0</v>
      </c>
      <c r="F1091" s="31">
        <f t="shared" si="123"/>
        <v>0</v>
      </c>
      <c r="G1091" s="33"/>
      <c r="H1091" s="3"/>
      <c r="I1091" s="31">
        <f t="shared" si="118"/>
        <v>0</v>
      </c>
      <c r="J1091" s="33"/>
      <c r="K1091" s="31">
        <f t="shared" si="124"/>
        <v>0</v>
      </c>
      <c r="L1091" s="52">
        <f t="shared" si="126"/>
        <v>0</v>
      </c>
      <c r="M1091" s="31">
        <f t="shared" si="122"/>
        <v>0</v>
      </c>
      <c r="N1091" s="54">
        <f t="shared" si="127"/>
        <v>0</v>
      </c>
    </row>
    <row r="1092" spans="1:14" ht="12.75" hidden="1">
      <c r="A1092" s="17" t="s">
        <v>1491</v>
      </c>
      <c r="B1092" s="3" t="s">
        <v>501</v>
      </c>
      <c r="C1092" s="3"/>
      <c r="D1092" s="3"/>
      <c r="E1092" s="26">
        <f t="shared" si="125"/>
        <v>0</v>
      </c>
      <c r="F1092" s="31">
        <f t="shared" si="123"/>
        <v>0</v>
      </c>
      <c r="G1092" s="33"/>
      <c r="H1092" s="3"/>
      <c r="I1092" s="31">
        <f t="shared" si="118"/>
        <v>0</v>
      </c>
      <c r="J1092" s="33"/>
      <c r="K1092" s="31">
        <f t="shared" si="124"/>
        <v>0</v>
      </c>
      <c r="L1092" s="52">
        <f t="shared" si="126"/>
        <v>0</v>
      </c>
      <c r="M1092" s="31">
        <f t="shared" si="122"/>
        <v>0</v>
      </c>
      <c r="N1092" s="54">
        <f t="shared" si="127"/>
        <v>0</v>
      </c>
    </row>
    <row r="1093" spans="1:14" ht="12.75" hidden="1">
      <c r="A1093" s="17" t="s">
        <v>1492</v>
      </c>
      <c r="B1093" s="3" t="s">
        <v>442</v>
      </c>
      <c r="C1093" s="3"/>
      <c r="D1093" s="3"/>
      <c r="E1093" s="26">
        <f t="shared" si="125"/>
        <v>0</v>
      </c>
      <c r="F1093" s="31">
        <f t="shared" si="123"/>
        <v>0</v>
      </c>
      <c r="G1093" s="33"/>
      <c r="H1093" s="3"/>
      <c r="I1093" s="31">
        <f t="shared" si="118"/>
        <v>0</v>
      </c>
      <c r="J1093" s="33"/>
      <c r="K1093" s="31">
        <f t="shared" si="124"/>
        <v>0</v>
      </c>
      <c r="L1093" s="52">
        <f t="shared" si="126"/>
        <v>0</v>
      </c>
      <c r="M1093" s="31">
        <f t="shared" si="122"/>
        <v>0</v>
      </c>
      <c r="N1093" s="54">
        <f t="shared" si="127"/>
        <v>0</v>
      </c>
    </row>
    <row r="1094" spans="1:14" ht="12.75" hidden="1">
      <c r="A1094" s="17" t="s">
        <v>1493</v>
      </c>
      <c r="B1094" s="3" t="s">
        <v>1494</v>
      </c>
      <c r="C1094" s="3"/>
      <c r="D1094" s="3"/>
      <c r="E1094" s="26">
        <f t="shared" si="125"/>
        <v>0</v>
      </c>
      <c r="F1094" s="31">
        <f t="shared" si="123"/>
        <v>0</v>
      </c>
      <c r="G1094" s="33"/>
      <c r="H1094" s="3"/>
      <c r="I1094" s="31">
        <f t="shared" si="118"/>
        <v>0</v>
      </c>
      <c r="J1094" s="33"/>
      <c r="K1094" s="31">
        <f t="shared" si="124"/>
        <v>0</v>
      </c>
      <c r="L1094" s="52">
        <f t="shared" si="126"/>
        <v>0</v>
      </c>
      <c r="M1094" s="31">
        <f t="shared" si="122"/>
        <v>0</v>
      </c>
      <c r="N1094" s="54">
        <f t="shared" si="127"/>
        <v>0</v>
      </c>
    </row>
    <row r="1095" spans="1:14" ht="12.75" hidden="1">
      <c r="A1095" s="13" t="s">
        <v>1495</v>
      </c>
      <c r="B1095" s="2" t="s">
        <v>446</v>
      </c>
      <c r="C1095" s="2">
        <f>SUM(C1097:C1108)+C1129+C1130</f>
        <v>0</v>
      </c>
      <c r="D1095" s="2">
        <f>SUM(D1097:D1108)+D1129+D1130</f>
        <v>0</v>
      </c>
      <c r="E1095" s="25">
        <f t="shared" si="125"/>
        <v>0</v>
      </c>
      <c r="F1095" s="30">
        <f t="shared" si="123"/>
        <v>0</v>
      </c>
      <c r="G1095" s="32">
        <f>SUM(G1097:G1108)+G1129+G1130</f>
        <v>0</v>
      </c>
      <c r="H1095" s="2">
        <f>SUM(H1097:H1108)+H1129+H1130</f>
        <v>0</v>
      </c>
      <c r="I1095" s="30">
        <f t="shared" si="118"/>
        <v>0</v>
      </c>
      <c r="J1095" s="32">
        <f>SUM(J1097:J1108)+J1129+J1130</f>
        <v>0</v>
      </c>
      <c r="K1095" s="30">
        <f t="shared" si="124"/>
        <v>0</v>
      </c>
      <c r="L1095" s="32">
        <f t="shared" si="126"/>
        <v>0</v>
      </c>
      <c r="M1095" s="30">
        <f t="shared" si="122"/>
        <v>0</v>
      </c>
      <c r="N1095" s="27">
        <f t="shared" si="127"/>
        <v>0</v>
      </c>
    </row>
    <row r="1096" spans="1:14" ht="12.75" hidden="1">
      <c r="A1096" s="13" t="s">
        <v>1496</v>
      </c>
      <c r="B1096" s="2" t="s">
        <v>1497</v>
      </c>
      <c r="C1096" s="2">
        <f>SUM(C1097:C1098)</f>
        <v>0</v>
      </c>
      <c r="D1096" s="2">
        <f>SUM(D1097:D1098)</f>
        <v>0</v>
      </c>
      <c r="E1096" s="25">
        <f t="shared" si="125"/>
        <v>0</v>
      </c>
      <c r="F1096" s="30">
        <f t="shared" si="123"/>
        <v>0</v>
      </c>
      <c r="G1096" s="32">
        <f>SUM(G1097:G1098)</f>
        <v>0</v>
      </c>
      <c r="H1096" s="2">
        <f>SUM(H1097:H1098)</f>
        <v>0</v>
      </c>
      <c r="I1096" s="30">
        <f aca="true" t="shared" si="128" ref="I1096:I1142">IF(OR(H1096=0,E1096=0),0,H1096/E1096)*100</f>
        <v>0</v>
      </c>
      <c r="J1096" s="32">
        <f>SUM(J1097:J1098)</f>
        <v>0</v>
      </c>
      <c r="K1096" s="30">
        <f t="shared" si="124"/>
        <v>0</v>
      </c>
      <c r="L1096" s="32">
        <f t="shared" si="126"/>
        <v>0</v>
      </c>
      <c r="M1096" s="30">
        <f t="shared" si="122"/>
        <v>0</v>
      </c>
      <c r="N1096" s="27">
        <f t="shared" si="127"/>
        <v>0</v>
      </c>
    </row>
    <row r="1097" spans="1:14" ht="12.75" hidden="1">
      <c r="A1097" s="17" t="s">
        <v>1498</v>
      </c>
      <c r="B1097" s="3" t="s">
        <v>1499</v>
      </c>
      <c r="C1097" s="3"/>
      <c r="D1097" s="3"/>
      <c r="E1097" s="26">
        <f t="shared" si="125"/>
        <v>0</v>
      </c>
      <c r="F1097" s="31">
        <f t="shared" si="123"/>
        <v>0</v>
      </c>
      <c r="G1097" s="33"/>
      <c r="H1097" s="3"/>
      <c r="I1097" s="31">
        <f t="shared" si="128"/>
        <v>0</v>
      </c>
      <c r="J1097" s="33"/>
      <c r="K1097" s="31">
        <f t="shared" si="124"/>
        <v>0</v>
      </c>
      <c r="L1097" s="52">
        <f t="shared" si="126"/>
        <v>0</v>
      </c>
      <c r="M1097" s="31">
        <f t="shared" si="122"/>
        <v>0</v>
      </c>
      <c r="N1097" s="54">
        <f t="shared" si="127"/>
        <v>0</v>
      </c>
    </row>
    <row r="1098" spans="1:14" ht="12.75" hidden="1">
      <c r="A1098" s="17" t="s">
        <v>1500</v>
      </c>
      <c r="B1098" s="3" t="s">
        <v>1501</v>
      </c>
      <c r="C1098" s="3"/>
      <c r="D1098" s="3"/>
      <c r="E1098" s="26">
        <f t="shared" si="125"/>
        <v>0</v>
      </c>
      <c r="F1098" s="31">
        <f t="shared" si="123"/>
        <v>0</v>
      </c>
      <c r="G1098" s="33"/>
      <c r="H1098" s="3"/>
      <c r="I1098" s="31">
        <f t="shared" si="128"/>
        <v>0</v>
      </c>
      <c r="J1098" s="33"/>
      <c r="K1098" s="31">
        <f t="shared" si="124"/>
        <v>0</v>
      </c>
      <c r="L1098" s="52">
        <f t="shared" si="126"/>
        <v>0</v>
      </c>
      <c r="M1098" s="31">
        <f t="shared" si="122"/>
        <v>0</v>
      </c>
      <c r="N1098" s="54">
        <f t="shared" si="127"/>
        <v>0</v>
      </c>
    </row>
    <row r="1099" spans="1:14" ht="12.75" hidden="1">
      <c r="A1099" s="17" t="s">
        <v>1502</v>
      </c>
      <c r="B1099" s="3" t="s">
        <v>1503</v>
      </c>
      <c r="C1099" s="3"/>
      <c r="D1099" s="3"/>
      <c r="E1099" s="26">
        <f t="shared" si="125"/>
        <v>0</v>
      </c>
      <c r="F1099" s="31">
        <f t="shared" si="123"/>
        <v>0</v>
      </c>
      <c r="G1099" s="33"/>
      <c r="H1099" s="3"/>
      <c r="I1099" s="31">
        <f t="shared" si="128"/>
        <v>0</v>
      </c>
      <c r="J1099" s="33"/>
      <c r="K1099" s="31">
        <f t="shared" si="124"/>
        <v>0</v>
      </c>
      <c r="L1099" s="52">
        <f t="shared" si="126"/>
        <v>0</v>
      </c>
      <c r="M1099" s="31">
        <f t="shared" si="122"/>
        <v>0</v>
      </c>
      <c r="N1099" s="54">
        <f t="shared" si="127"/>
        <v>0</v>
      </c>
    </row>
    <row r="1100" spans="1:14" ht="12.75" hidden="1">
      <c r="A1100" s="17" t="s">
        <v>1504</v>
      </c>
      <c r="B1100" s="3" t="s">
        <v>1505</v>
      </c>
      <c r="C1100" s="3"/>
      <c r="D1100" s="3"/>
      <c r="E1100" s="26">
        <f t="shared" si="125"/>
        <v>0</v>
      </c>
      <c r="F1100" s="31">
        <f t="shared" si="123"/>
        <v>0</v>
      </c>
      <c r="G1100" s="33"/>
      <c r="H1100" s="3"/>
      <c r="I1100" s="31">
        <f t="shared" si="128"/>
        <v>0</v>
      </c>
      <c r="J1100" s="33"/>
      <c r="K1100" s="31">
        <f t="shared" si="124"/>
        <v>0</v>
      </c>
      <c r="L1100" s="52">
        <f t="shared" si="126"/>
        <v>0</v>
      </c>
      <c r="M1100" s="31">
        <f t="shared" si="122"/>
        <v>0</v>
      </c>
      <c r="N1100" s="54">
        <f t="shared" si="127"/>
        <v>0</v>
      </c>
    </row>
    <row r="1101" spans="1:14" ht="12.75" hidden="1">
      <c r="A1101" s="17" t="s">
        <v>1506</v>
      </c>
      <c r="B1101" s="3" t="s">
        <v>1507</v>
      </c>
      <c r="C1101" s="3"/>
      <c r="D1101" s="3"/>
      <c r="E1101" s="26">
        <f t="shared" si="125"/>
        <v>0</v>
      </c>
      <c r="F1101" s="31">
        <f t="shared" si="123"/>
        <v>0</v>
      </c>
      <c r="G1101" s="33"/>
      <c r="H1101" s="3"/>
      <c r="I1101" s="31">
        <f t="shared" si="128"/>
        <v>0</v>
      </c>
      <c r="J1101" s="33"/>
      <c r="K1101" s="31">
        <f t="shared" si="124"/>
        <v>0</v>
      </c>
      <c r="L1101" s="52">
        <f t="shared" si="126"/>
        <v>0</v>
      </c>
      <c r="M1101" s="31">
        <f t="shared" si="122"/>
        <v>0</v>
      </c>
      <c r="N1101" s="54">
        <f t="shared" si="127"/>
        <v>0</v>
      </c>
    </row>
    <row r="1102" spans="1:14" ht="12.75" hidden="1">
      <c r="A1102" s="17" t="s">
        <v>1508</v>
      </c>
      <c r="B1102" s="3" t="s">
        <v>1509</v>
      </c>
      <c r="C1102" s="3"/>
      <c r="D1102" s="3"/>
      <c r="E1102" s="26">
        <f t="shared" si="125"/>
        <v>0</v>
      </c>
      <c r="F1102" s="31">
        <f t="shared" si="123"/>
        <v>0</v>
      </c>
      <c r="G1102" s="33"/>
      <c r="H1102" s="3"/>
      <c r="I1102" s="31">
        <f t="shared" si="128"/>
        <v>0</v>
      </c>
      <c r="J1102" s="33"/>
      <c r="K1102" s="31">
        <f t="shared" si="124"/>
        <v>0</v>
      </c>
      <c r="L1102" s="52">
        <f t="shared" si="126"/>
        <v>0</v>
      </c>
      <c r="M1102" s="31">
        <f t="shared" si="122"/>
        <v>0</v>
      </c>
      <c r="N1102" s="54">
        <f t="shared" si="127"/>
        <v>0</v>
      </c>
    </row>
    <row r="1103" spans="1:14" ht="12.75" hidden="1">
      <c r="A1103" s="17" t="s">
        <v>1510</v>
      </c>
      <c r="B1103" s="3" t="s">
        <v>1511</v>
      </c>
      <c r="C1103" s="3"/>
      <c r="D1103" s="3"/>
      <c r="E1103" s="26">
        <f t="shared" si="125"/>
        <v>0</v>
      </c>
      <c r="F1103" s="31">
        <f t="shared" si="123"/>
        <v>0</v>
      </c>
      <c r="G1103" s="33"/>
      <c r="H1103" s="3"/>
      <c r="I1103" s="31">
        <f t="shared" si="128"/>
        <v>0</v>
      </c>
      <c r="J1103" s="33"/>
      <c r="K1103" s="31">
        <f t="shared" si="124"/>
        <v>0</v>
      </c>
      <c r="L1103" s="52">
        <f t="shared" si="126"/>
        <v>0</v>
      </c>
      <c r="M1103" s="31">
        <f t="shared" si="122"/>
        <v>0</v>
      </c>
      <c r="N1103" s="54">
        <f t="shared" si="127"/>
        <v>0</v>
      </c>
    </row>
    <row r="1104" spans="1:14" ht="12.75" hidden="1">
      <c r="A1104" s="17" t="s">
        <v>1512</v>
      </c>
      <c r="B1104" s="3" t="s">
        <v>464</v>
      </c>
      <c r="C1104" s="3"/>
      <c r="D1104" s="3"/>
      <c r="E1104" s="26">
        <f t="shared" si="125"/>
        <v>0</v>
      </c>
      <c r="F1104" s="31">
        <f t="shared" si="123"/>
        <v>0</v>
      </c>
      <c r="G1104" s="33"/>
      <c r="H1104" s="3"/>
      <c r="I1104" s="31">
        <f t="shared" si="128"/>
        <v>0</v>
      </c>
      <c r="J1104" s="33"/>
      <c r="K1104" s="31">
        <f t="shared" si="124"/>
        <v>0</v>
      </c>
      <c r="L1104" s="52">
        <f t="shared" si="126"/>
        <v>0</v>
      </c>
      <c r="M1104" s="31">
        <f t="shared" si="122"/>
        <v>0</v>
      </c>
      <c r="N1104" s="54">
        <f t="shared" si="127"/>
        <v>0</v>
      </c>
    </row>
    <row r="1105" spans="1:14" ht="12.75" hidden="1">
      <c r="A1105" s="17" t="s">
        <v>1513</v>
      </c>
      <c r="B1105" s="3" t="s">
        <v>1514</v>
      </c>
      <c r="C1105" s="3"/>
      <c r="D1105" s="3"/>
      <c r="E1105" s="26">
        <f t="shared" si="125"/>
        <v>0</v>
      </c>
      <c r="F1105" s="31">
        <f t="shared" si="123"/>
        <v>0</v>
      </c>
      <c r="G1105" s="33"/>
      <c r="H1105" s="3"/>
      <c r="I1105" s="31">
        <f t="shared" si="128"/>
        <v>0</v>
      </c>
      <c r="J1105" s="33"/>
      <c r="K1105" s="31">
        <f t="shared" si="124"/>
        <v>0</v>
      </c>
      <c r="L1105" s="52">
        <f t="shared" si="126"/>
        <v>0</v>
      </c>
      <c r="M1105" s="31">
        <f t="shared" si="122"/>
        <v>0</v>
      </c>
      <c r="N1105" s="54">
        <f t="shared" si="127"/>
        <v>0</v>
      </c>
    </row>
    <row r="1106" spans="1:14" ht="12.75" hidden="1">
      <c r="A1106" s="17" t="s">
        <v>1515</v>
      </c>
      <c r="B1106" s="3" t="s">
        <v>47</v>
      </c>
      <c r="C1106" s="3"/>
      <c r="D1106" s="3"/>
      <c r="E1106" s="26">
        <f t="shared" si="125"/>
        <v>0</v>
      </c>
      <c r="F1106" s="31">
        <f t="shared" si="123"/>
        <v>0</v>
      </c>
      <c r="G1106" s="33"/>
      <c r="H1106" s="3"/>
      <c r="I1106" s="31">
        <f t="shared" si="128"/>
        <v>0</v>
      </c>
      <c r="J1106" s="33"/>
      <c r="K1106" s="31">
        <f t="shared" si="124"/>
        <v>0</v>
      </c>
      <c r="L1106" s="52">
        <f t="shared" si="126"/>
        <v>0</v>
      </c>
      <c r="M1106" s="31">
        <f t="shared" si="122"/>
        <v>0</v>
      </c>
      <c r="N1106" s="54">
        <f t="shared" si="127"/>
        <v>0</v>
      </c>
    </row>
    <row r="1107" spans="1:14" ht="12.75" hidden="1">
      <c r="A1107" s="17" t="s">
        <v>1516</v>
      </c>
      <c r="B1107" s="3" t="s">
        <v>1517</v>
      </c>
      <c r="C1107" s="3"/>
      <c r="D1107" s="3"/>
      <c r="E1107" s="26">
        <f t="shared" si="125"/>
        <v>0</v>
      </c>
      <c r="F1107" s="31">
        <f t="shared" si="123"/>
        <v>0</v>
      </c>
      <c r="G1107" s="33"/>
      <c r="H1107" s="3"/>
      <c r="I1107" s="31">
        <f t="shared" si="128"/>
        <v>0</v>
      </c>
      <c r="J1107" s="33"/>
      <c r="K1107" s="31">
        <f t="shared" si="124"/>
        <v>0</v>
      </c>
      <c r="L1107" s="52">
        <f t="shared" si="126"/>
        <v>0</v>
      </c>
      <c r="M1107" s="31">
        <f t="shared" si="122"/>
        <v>0</v>
      </c>
      <c r="N1107" s="54">
        <f t="shared" si="127"/>
        <v>0</v>
      </c>
    </row>
    <row r="1108" spans="1:14" ht="12.75" hidden="1">
      <c r="A1108" s="13" t="s">
        <v>1518</v>
      </c>
      <c r="B1108" s="2" t="s">
        <v>1519</v>
      </c>
      <c r="C1108" s="2">
        <f>SUM(C1109:C1128)</f>
        <v>0</v>
      </c>
      <c r="D1108" s="2">
        <f>SUM(D1109:D1128)</f>
        <v>0</v>
      </c>
      <c r="E1108" s="25">
        <f t="shared" si="125"/>
        <v>0</v>
      </c>
      <c r="F1108" s="30">
        <f t="shared" si="123"/>
        <v>0</v>
      </c>
      <c r="G1108" s="32">
        <f>SUM(G1109:G1128)</f>
        <v>0</v>
      </c>
      <c r="H1108" s="2">
        <f>SUM(H1109:H1128)</f>
        <v>0</v>
      </c>
      <c r="I1108" s="30">
        <f t="shared" si="128"/>
        <v>0</v>
      </c>
      <c r="J1108" s="32">
        <f>SUM(J1109:J1128)</f>
        <v>0</v>
      </c>
      <c r="K1108" s="30">
        <f t="shared" si="124"/>
        <v>0</v>
      </c>
      <c r="L1108" s="32">
        <f t="shared" si="126"/>
        <v>0</v>
      </c>
      <c r="M1108" s="30">
        <f t="shared" si="122"/>
        <v>0</v>
      </c>
      <c r="N1108" s="27">
        <f t="shared" si="127"/>
        <v>0</v>
      </c>
    </row>
    <row r="1109" spans="1:14" ht="12.75" hidden="1">
      <c r="A1109" s="17" t="s">
        <v>1520</v>
      </c>
      <c r="B1109" s="3" t="s">
        <v>1521</v>
      </c>
      <c r="C1109" s="3"/>
      <c r="D1109" s="3"/>
      <c r="E1109" s="26">
        <f t="shared" si="125"/>
        <v>0</v>
      </c>
      <c r="F1109" s="31">
        <f t="shared" si="123"/>
        <v>0</v>
      </c>
      <c r="G1109" s="33"/>
      <c r="H1109" s="3"/>
      <c r="I1109" s="31">
        <f t="shared" si="128"/>
        <v>0</v>
      </c>
      <c r="J1109" s="33"/>
      <c r="K1109" s="31">
        <f t="shared" si="124"/>
        <v>0</v>
      </c>
      <c r="L1109" s="52">
        <f t="shared" si="126"/>
        <v>0</v>
      </c>
      <c r="M1109" s="31">
        <f t="shared" si="122"/>
        <v>0</v>
      </c>
      <c r="N1109" s="54">
        <f t="shared" si="127"/>
        <v>0</v>
      </c>
    </row>
    <row r="1110" spans="1:14" ht="12.75" hidden="1">
      <c r="A1110" s="17" t="s">
        <v>1522</v>
      </c>
      <c r="B1110" s="3" t="s">
        <v>1523</v>
      </c>
      <c r="C1110" s="3"/>
      <c r="D1110" s="3"/>
      <c r="E1110" s="26">
        <f t="shared" si="125"/>
        <v>0</v>
      </c>
      <c r="F1110" s="31">
        <f t="shared" si="123"/>
        <v>0</v>
      </c>
      <c r="G1110" s="33"/>
      <c r="H1110" s="3"/>
      <c r="I1110" s="31">
        <f t="shared" si="128"/>
        <v>0</v>
      </c>
      <c r="J1110" s="33"/>
      <c r="K1110" s="31">
        <f t="shared" si="124"/>
        <v>0</v>
      </c>
      <c r="L1110" s="52">
        <f t="shared" si="126"/>
        <v>0</v>
      </c>
      <c r="M1110" s="31">
        <f t="shared" si="122"/>
        <v>0</v>
      </c>
      <c r="N1110" s="54">
        <f t="shared" si="127"/>
        <v>0</v>
      </c>
    </row>
    <row r="1111" spans="1:14" ht="12.75" hidden="1">
      <c r="A1111" s="17" t="s">
        <v>1524</v>
      </c>
      <c r="B1111" s="3" t="s">
        <v>1525</v>
      </c>
      <c r="C1111" s="3"/>
      <c r="D1111" s="3"/>
      <c r="E1111" s="26">
        <f t="shared" si="125"/>
        <v>0</v>
      </c>
      <c r="F1111" s="31">
        <f t="shared" si="123"/>
        <v>0</v>
      </c>
      <c r="G1111" s="33"/>
      <c r="H1111" s="3"/>
      <c r="I1111" s="31">
        <f t="shared" si="128"/>
        <v>0</v>
      </c>
      <c r="J1111" s="33"/>
      <c r="K1111" s="31">
        <f t="shared" si="124"/>
        <v>0</v>
      </c>
      <c r="L1111" s="52">
        <f t="shared" si="126"/>
        <v>0</v>
      </c>
      <c r="M1111" s="31">
        <f t="shared" si="122"/>
        <v>0</v>
      </c>
      <c r="N1111" s="54">
        <f t="shared" si="127"/>
        <v>0</v>
      </c>
    </row>
    <row r="1112" spans="1:14" ht="12.75" hidden="1">
      <c r="A1112" s="17" t="s">
        <v>1526</v>
      </c>
      <c r="B1112" s="3" t="s">
        <v>1527</v>
      </c>
      <c r="C1112" s="3"/>
      <c r="D1112" s="3"/>
      <c r="E1112" s="26">
        <f t="shared" si="125"/>
        <v>0</v>
      </c>
      <c r="F1112" s="31">
        <f t="shared" si="123"/>
        <v>0</v>
      </c>
      <c r="G1112" s="33"/>
      <c r="H1112" s="3"/>
      <c r="I1112" s="31">
        <f t="shared" si="128"/>
        <v>0</v>
      </c>
      <c r="J1112" s="33"/>
      <c r="K1112" s="31">
        <f t="shared" si="124"/>
        <v>0</v>
      </c>
      <c r="L1112" s="52">
        <f t="shared" si="126"/>
        <v>0</v>
      </c>
      <c r="M1112" s="31">
        <f t="shared" si="122"/>
        <v>0</v>
      </c>
      <c r="N1112" s="54">
        <f t="shared" si="127"/>
        <v>0</v>
      </c>
    </row>
    <row r="1113" spans="1:14" ht="12.75" hidden="1">
      <c r="A1113" s="17" t="s">
        <v>1528</v>
      </c>
      <c r="B1113" s="3" t="s">
        <v>1529</v>
      </c>
      <c r="C1113" s="3"/>
      <c r="D1113" s="3"/>
      <c r="E1113" s="26">
        <f t="shared" si="125"/>
        <v>0</v>
      </c>
      <c r="F1113" s="31">
        <f t="shared" si="123"/>
        <v>0</v>
      </c>
      <c r="G1113" s="33"/>
      <c r="H1113" s="3"/>
      <c r="I1113" s="31">
        <f t="shared" si="128"/>
        <v>0</v>
      </c>
      <c r="J1113" s="33"/>
      <c r="K1113" s="31">
        <f t="shared" si="124"/>
        <v>0</v>
      </c>
      <c r="L1113" s="52">
        <f t="shared" si="126"/>
        <v>0</v>
      </c>
      <c r="M1113" s="31">
        <f t="shared" si="122"/>
        <v>0</v>
      </c>
      <c r="N1113" s="54">
        <f t="shared" si="127"/>
        <v>0</v>
      </c>
    </row>
    <row r="1114" spans="1:14" ht="12.75" hidden="1">
      <c r="A1114" s="17" t="s">
        <v>1530</v>
      </c>
      <c r="B1114" s="3" t="s">
        <v>1531</v>
      </c>
      <c r="C1114" s="3"/>
      <c r="D1114" s="3"/>
      <c r="E1114" s="26">
        <f t="shared" si="125"/>
        <v>0</v>
      </c>
      <c r="F1114" s="31">
        <f t="shared" si="123"/>
        <v>0</v>
      </c>
      <c r="G1114" s="33"/>
      <c r="H1114" s="3"/>
      <c r="I1114" s="31">
        <f t="shared" si="128"/>
        <v>0</v>
      </c>
      <c r="J1114" s="33"/>
      <c r="K1114" s="31">
        <f t="shared" si="124"/>
        <v>0</v>
      </c>
      <c r="L1114" s="52">
        <f t="shared" si="126"/>
        <v>0</v>
      </c>
      <c r="M1114" s="31">
        <f t="shared" si="122"/>
        <v>0</v>
      </c>
      <c r="N1114" s="54">
        <f t="shared" si="127"/>
        <v>0</v>
      </c>
    </row>
    <row r="1115" spans="1:14" ht="12.75" hidden="1">
      <c r="A1115" s="17" t="s">
        <v>1532</v>
      </c>
      <c r="B1115" s="3" t="s">
        <v>1533</v>
      </c>
      <c r="C1115" s="3"/>
      <c r="D1115" s="3"/>
      <c r="E1115" s="26">
        <f t="shared" si="125"/>
        <v>0</v>
      </c>
      <c r="F1115" s="31">
        <f t="shared" si="123"/>
        <v>0</v>
      </c>
      <c r="G1115" s="33"/>
      <c r="H1115" s="3"/>
      <c r="I1115" s="31">
        <f t="shared" si="128"/>
        <v>0</v>
      </c>
      <c r="J1115" s="33"/>
      <c r="K1115" s="31">
        <f t="shared" si="124"/>
        <v>0</v>
      </c>
      <c r="L1115" s="52">
        <f t="shared" si="126"/>
        <v>0</v>
      </c>
      <c r="M1115" s="31">
        <f t="shared" si="122"/>
        <v>0</v>
      </c>
      <c r="N1115" s="54">
        <f t="shared" si="127"/>
        <v>0</v>
      </c>
    </row>
    <row r="1116" spans="1:14" ht="12.75" hidden="1">
      <c r="A1116" s="17" t="s">
        <v>1534</v>
      </c>
      <c r="B1116" s="3" t="s">
        <v>1535</v>
      </c>
      <c r="C1116" s="3"/>
      <c r="D1116" s="3"/>
      <c r="E1116" s="26">
        <f t="shared" si="125"/>
        <v>0</v>
      </c>
      <c r="F1116" s="31">
        <f t="shared" si="123"/>
        <v>0</v>
      </c>
      <c r="G1116" s="33"/>
      <c r="H1116" s="3"/>
      <c r="I1116" s="31">
        <f t="shared" si="128"/>
        <v>0</v>
      </c>
      <c r="J1116" s="33"/>
      <c r="K1116" s="31">
        <f t="shared" si="124"/>
        <v>0</v>
      </c>
      <c r="L1116" s="52">
        <f t="shared" si="126"/>
        <v>0</v>
      </c>
      <c r="M1116" s="31">
        <f t="shared" si="122"/>
        <v>0</v>
      </c>
      <c r="N1116" s="54">
        <f t="shared" si="127"/>
        <v>0</v>
      </c>
    </row>
    <row r="1117" spans="1:14" ht="12.75" hidden="1">
      <c r="A1117" s="17" t="s">
        <v>1536</v>
      </c>
      <c r="B1117" s="3" t="s">
        <v>1537</v>
      </c>
      <c r="C1117" s="3"/>
      <c r="D1117" s="3"/>
      <c r="E1117" s="26">
        <f t="shared" si="125"/>
        <v>0</v>
      </c>
      <c r="F1117" s="31">
        <f t="shared" si="123"/>
        <v>0</v>
      </c>
      <c r="G1117" s="33"/>
      <c r="H1117" s="3"/>
      <c r="I1117" s="31">
        <f t="shared" si="128"/>
        <v>0</v>
      </c>
      <c r="J1117" s="33"/>
      <c r="K1117" s="31">
        <f t="shared" si="124"/>
        <v>0</v>
      </c>
      <c r="L1117" s="52">
        <f t="shared" si="126"/>
        <v>0</v>
      </c>
      <c r="M1117" s="31">
        <f t="shared" si="122"/>
        <v>0</v>
      </c>
      <c r="N1117" s="54">
        <f t="shared" si="127"/>
        <v>0</v>
      </c>
    </row>
    <row r="1118" spans="1:14" ht="12.75" hidden="1">
      <c r="A1118" s="17" t="s">
        <v>1538</v>
      </c>
      <c r="B1118" s="3" t="s">
        <v>1539</v>
      </c>
      <c r="C1118" s="3"/>
      <c r="D1118" s="3"/>
      <c r="E1118" s="26">
        <f t="shared" si="125"/>
        <v>0</v>
      </c>
      <c r="F1118" s="31">
        <f t="shared" si="123"/>
        <v>0</v>
      </c>
      <c r="G1118" s="33"/>
      <c r="H1118" s="3"/>
      <c r="I1118" s="31">
        <f t="shared" si="128"/>
        <v>0</v>
      </c>
      <c r="J1118" s="33"/>
      <c r="K1118" s="31">
        <f t="shared" si="124"/>
        <v>0</v>
      </c>
      <c r="L1118" s="52">
        <f t="shared" si="126"/>
        <v>0</v>
      </c>
      <c r="M1118" s="31">
        <f t="shared" si="122"/>
        <v>0</v>
      </c>
      <c r="N1118" s="54">
        <f t="shared" si="127"/>
        <v>0</v>
      </c>
    </row>
    <row r="1119" spans="1:14" ht="12.75" hidden="1">
      <c r="A1119" s="17" t="s">
        <v>1540</v>
      </c>
      <c r="B1119" s="3" t="s">
        <v>1541</v>
      </c>
      <c r="C1119" s="3"/>
      <c r="D1119" s="3"/>
      <c r="E1119" s="26">
        <f t="shared" si="125"/>
        <v>0</v>
      </c>
      <c r="F1119" s="31">
        <f t="shared" si="123"/>
        <v>0</v>
      </c>
      <c r="G1119" s="33"/>
      <c r="H1119" s="3"/>
      <c r="I1119" s="31">
        <f t="shared" si="128"/>
        <v>0</v>
      </c>
      <c r="J1119" s="33"/>
      <c r="K1119" s="31">
        <f t="shared" si="124"/>
        <v>0</v>
      </c>
      <c r="L1119" s="52">
        <f t="shared" si="126"/>
        <v>0</v>
      </c>
      <c r="M1119" s="31">
        <f t="shared" si="122"/>
        <v>0</v>
      </c>
      <c r="N1119" s="54">
        <f t="shared" si="127"/>
        <v>0</v>
      </c>
    </row>
    <row r="1120" spans="1:14" ht="12.75" hidden="1">
      <c r="A1120" s="17" t="s">
        <v>1542</v>
      </c>
      <c r="B1120" s="3" t="s">
        <v>1543</v>
      </c>
      <c r="C1120" s="3"/>
      <c r="D1120" s="3"/>
      <c r="E1120" s="26">
        <f t="shared" si="125"/>
        <v>0</v>
      </c>
      <c r="F1120" s="31">
        <f t="shared" si="123"/>
        <v>0</v>
      </c>
      <c r="G1120" s="33"/>
      <c r="H1120" s="3"/>
      <c r="I1120" s="31">
        <f t="shared" si="128"/>
        <v>0</v>
      </c>
      <c r="J1120" s="33"/>
      <c r="K1120" s="31">
        <f t="shared" si="124"/>
        <v>0</v>
      </c>
      <c r="L1120" s="52">
        <f t="shared" si="126"/>
        <v>0</v>
      </c>
      <c r="M1120" s="31">
        <f t="shared" si="122"/>
        <v>0</v>
      </c>
      <c r="N1120" s="54">
        <f t="shared" si="127"/>
        <v>0</v>
      </c>
    </row>
    <row r="1121" spans="1:14" ht="12.75" hidden="1">
      <c r="A1121" s="17" t="s">
        <v>1544</v>
      </c>
      <c r="B1121" s="3" t="s">
        <v>1545</v>
      </c>
      <c r="C1121" s="3"/>
      <c r="D1121" s="3"/>
      <c r="E1121" s="26">
        <f t="shared" si="125"/>
        <v>0</v>
      </c>
      <c r="F1121" s="31">
        <f t="shared" si="123"/>
        <v>0</v>
      </c>
      <c r="G1121" s="33"/>
      <c r="H1121" s="3"/>
      <c r="I1121" s="31">
        <f t="shared" si="128"/>
        <v>0</v>
      </c>
      <c r="J1121" s="33"/>
      <c r="K1121" s="31">
        <f t="shared" si="124"/>
        <v>0</v>
      </c>
      <c r="L1121" s="52">
        <f t="shared" si="126"/>
        <v>0</v>
      </c>
      <c r="M1121" s="31">
        <f t="shared" si="122"/>
        <v>0</v>
      </c>
      <c r="N1121" s="54">
        <f t="shared" si="127"/>
        <v>0</v>
      </c>
    </row>
    <row r="1122" spans="1:14" ht="12.75" hidden="1">
      <c r="A1122" s="17" t="s">
        <v>1546</v>
      </c>
      <c r="B1122" s="3" t="s">
        <v>1547</v>
      </c>
      <c r="C1122" s="3"/>
      <c r="D1122" s="3"/>
      <c r="E1122" s="26">
        <f t="shared" si="125"/>
        <v>0</v>
      </c>
      <c r="F1122" s="31">
        <f t="shared" si="123"/>
        <v>0</v>
      </c>
      <c r="G1122" s="33"/>
      <c r="H1122" s="3"/>
      <c r="I1122" s="31">
        <f t="shared" si="128"/>
        <v>0</v>
      </c>
      <c r="J1122" s="33"/>
      <c r="K1122" s="31">
        <f t="shared" si="124"/>
        <v>0</v>
      </c>
      <c r="L1122" s="52">
        <f t="shared" si="126"/>
        <v>0</v>
      </c>
      <c r="M1122" s="31">
        <f t="shared" si="122"/>
        <v>0</v>
      </c>
      <c r="N1122" s="54">
        <f t="shared" si="127"/>
        <v>0</v>
      </c>
    </row>
    <row r="1123" spans="1:14" ht="12.75" hidden="1">
      <c r="A1123" s="17" t="s">
        <v>1548</v>
      </c>
      <c r="B1123" s="3" t="s">
        <v>1549</v>
      </c>
      <c r="C1123" s="3"/>
      <c r="D1123" s="3"/>
      <c r="E1123" s="26">
        <f t="shared" si="125"/>
        <v>0</v>
      </c>
      <c r="F1123" s="31">
        <f t="shared" si="123"/>
        <v>0</v>
      </c>
      <c r="G1123" s="33"/>
      <c r="H1123" s="3"/>
      <c r="I1123" s="31">
        <f t="shared" si="128"/>
        <v>0</v>
      </c>
      <c r="J1123" s="33"/>
      <c r="K1123" s="31">
        <f t="shared" si="124"/>
        <v>0</v>
      </c>
      <c r="L1123" s="52">
        <f t="shared" si="126"/>
        <v>0</v>
      </c>
      <c r="M1123" s="31">
        <f t="shared" si="122"/>
        <v>0</v>
      </c>
      <c r="N1123" s="54">
        <f t="shared" si="127"/>
        <v>0</v>
      </c>
    </row>
    <row r="1124" spans="1:14" ht="12.75" hidden="1">
      <c r="A1124" s="17" t="s">
        <v>1550</v>
      </c>
      <c r="B1124" s="3" t="s">
        <v>1551</v>
      </c>
      <c r="C1124" s="3"/>
      <c r="D1124" s="3"/>
      <c r="E1124" s="26">
        <f t="shared" si="125"/>
        <v>0</v>
      </c>
      <c r="F1124" s="31">
        <f t="shared" si="123"/>
        <v>0</v>
      </c>
      <c r="G1124" s="33"/>
      <c r="H1124" s="3"/>
      <c r="I1124" s="31">
        <f t="shared" si="128"/>
        <v>0</v>
      </c>
      <c r="J1124" s="33"/>
      <c r="K1124" s="31">
        <f t="shared" si="124"/>
        <v>0</v>
      </c>
      <c r="L1124" s="52">
        <f t="shared" si="126"/>
        <v>0</v>
      </c>
      <c r="M1124" s="31">
        <f t="shared" si="122"/>
        <v>0</v>
      </c>
      <c r="N1124" s="54">
        <f t="shared" si="127"/>
        <v>0</v>
      </c>
    </row>
    <row r="1125" spans="1:14" ht="12.75" hidden="1">
      <c r="A1125" s="17" t="s">
        <v>1552</v>
      </c>
      <c r="B1125" s="3" t="s">
        <v>1553</v>
      </c>
      <c r="C1125" s="3"/>
      <c r="D1125" s="3"/>
      <c r="E1125" s="26">
        <f t="shared" si="125"/>
        <v>0</v>
      </c>
      <c r="F1125" s="31">
        <f t="shared" si="123"/>
        <v>0</v>
      </c>
      <c r="G1125" s="33"/>
      <c r="H1125" s="3"/>
      <c r="I1125" s="31">
        <f t="shared" si="128"/>
        <v>0</v>
      </c>
      <c r="J1125" s="33"/>
      <c r="K1125" s="31">
        <f t="shared" si="124"/>
        <v>0</v>
      </c>
      <c r="L1125" s="52">
        <f t="shared" si="126"/>
        <v>0</v>
      </c>
      <c r="M1125" s="31">
        <f t="shared" si="122"/>
        <v>0</v>
      </c>
      <c r="N1125" s="54">
        <f t="shared" si="127"/>
        <v>0</v>
      </c>
    </row>
    <row r="1126" spans="1:14" ht="12.75" hidden="1">
      <c r="A1126" s="17" t="s">
        <v>1554</v>
      </c>
      <c r="B1126" s="3" t="s">
        <v>1555</v>
      </c>
      <c r="C1126" s="3"/>
      <c r="D1126" s="3"/>
      <c r="E1126" s="26">
        <f t="shared" si="125"/>
        <v>0</v>
      </c>
      <c r="F1126" s="31">
        <f t="shared" si="123"/>
        <v>0</v>
      </c>
      <c r="G1126" s="33"/>
      <c r="H1126" s="3"/>
      <c r="I1126" s="31">
        <f t="shared" si="128"/>
        <v>0</v>
      </c>
      <c r="J1126" s="33"/>
      <c r="K1126" s="31">
        <f t="shared" si="124"/>
        <v>0</v>
      </c>
      <c r="L1126" s="52">
        <f t="shared" si="126"/>
        <v>0</v>
      </c>
      <c r="M1126" s="31">
        <f t="shared" si="122"/>
        <v>0</v>
      </c>
      <c r="N1126" s="54">
        <f t="shared" si="127"/>
        <v>0</v>
      </c>
    </row>
    <row r="1127" spans="1:14" ht="12.75" hidden="1">
      <c r="A1127" s="17" t="s">
        <v>1556</v>
      </c>
      <c r="B1127" s="3" t="s">
        <v>1557</v>
      </c>
      <c r="C1127" s="3"/>
      <c r="D1127" s="3"/>
      <c r="E1127" s="26">
        <f t="shared" si="125"/>
        <v>0</v>
      </c>
      <c r="F1127" s="31">
        <f t="shared" si="123"/>
        <v>0</v>
      </c>
      <c r="G1127" s="33"/>
      <c r="H1127" s="3"/>
      <c r="I1127" s="31">
        <f t="shared" si="128"/>
        <v>0</v>
      </c>
      <c r="J1127" s="33"/>
      <c r="K1127" s="31">
        <f t="shared" si="124"/>
        <v>0</v>
      </c>
      <c r="L1127" s="52">
        <f t="shared" si="126"/>
        <v>0</v>
      </c>
      <c r="M1127" s="31">
        <f t="shared" si="122"/>
        <v>0</v>
      </c>
      <c r="N1127" s="54">
        <f t="shared" si="127"/>
        <v>0</v>
      </c>
    </row>
    <row r="1128" spans="1:14" ht="12.75" hidden="1">
      <c r="A1128" s="17" t="s">
        <v>1558</v>
      </c>
      <c r="B1128" s="3" t="s">
        <v>1559</v>
      </c>
      <c r="C1128" s="3"/>
      <c r="D1128" s="3"/>
      <c r="E1128" s="26">
        <f t="shared" si="125"/>
        <v>0</v>
      </c>
      <c r="F1128" s="31">
        <f t="shared" si="123"/>
        <v>0</v>
      </c>
      <c r="G1128" s="33"/>
      <c r="H1128" s="3"/>
      <c r="I1128" s="31">
        <f t="shared" si="128"/>
        <v>0</v>
      </c>
      <c r="J1128" s="33"/>
      <c r="K1128" s="31">
        <f t="shared" si="124"/>
        <v>0</v>
      </c>
      <c r="L1128" s="52">
        <f t="shared" si="126"/>
        <v>0</v>
      </c>
      <c r="M1128" s="31">
        <f t="shared" si="122"/>
        <v>0</v>
      </c>
      <c r="N1128" s="54">
        <f t="shared" si="127"/>
        <v>0</v>
      </c>
    </row>
    <row r="1129" spans="1:14" ht="12.75" hidden="1">
      <c r="A1129" s="17" t="s">
        <v>1560</v>
      </c>
      <c r="B1129" s="3" t="s">
        <v>1561</v>
      </c>
      <c r="C1129" s="3"/>
      <c r="D1129" s="3"/>
      <c r="E1129" s="26">
        <f t="shared" si="125"/>
        <v>0</v>
      </c>
      <c r="F1129" s="31">
        <f t="shared" si="123"/>
        <v>0</v>
      </c>
      <c r="G1129" s="33"/>
      <c r="H1129" s="3"/>
      <c r="I1129" s="31">
        <f t="shared" si="128"/>
        <v>0</v>
      </c>
      <c r="J1129" s="33"/>
      <c r="K1129" s="31">
        <f t="shared" si="124"/>
        <v>0</v>
      </c>
      <c r="L1129" s="52">
        <f t="shared" si="126"/>
        <v>0</v>
      </c>
      <c r="M1129" s="31">
        <f t="shared" si="122"/>
        <v>0</v>
      </c>
      <c r="N1129" s="54">
        <f t="shared" si="127"/>
        <v>0</v>
      </c>
    </row>
    <row r="1130" spans="1:14" ht="12.75" hidden="1">
      <c r="A1130" s="13" t="s">
        <v>1562</v>
      </c>
      <c r="B1130" s="2" t="s">
        <v>1563</v>
      </c>
      <c r="C1130" s="2">
        <f>SUM(C1131:C1133)</f>
        <v>0</v>
      </c>
      <c r="D1130" s="2">
        <f>SUM(D1131:D1133)</f>
        <v>0</v>
      </c>
      <c r="E1130" s="25">
        <f t="shared" si="125"/>
        <v>0</v>
      </c>
      <c r="F1130" s="30">
        <f t="shared" si="123"/>
        <v>0</v>
      </c>
      <c r="G1130" s="32">
        <f>SUM(G1131:G1133)</f>
        <v>0</v>
      </c>
      <c r="H1130" s="2">
        <f>SUM(H1131:H1133)</f>
        <v>0</v>
      </c>
      <c r="I1130" s="30">
        <f t="shared" si="128"/>
        <v>0</v>
      </c>
      <c r="J1130" s="32">
        <f>SUM(J1131:J1133)</f>
        <v>0</v>
      </c>
      <c r="K1130" s="30">
        <f t="shared" si="124"/>
        <v>0</v>
      </c>
      <c r="L1130" s="32">
        <f t="shared" si="126"/>
        <v>0</v>
      </c>
      <c r="M1130" s="30">
        <f t="shared" si="122"/>
        <v>0</v>
      </c>
      <c r="N1130" s="27">
        <f t="shared" si="127"/>
        <v>0</v>
      </c>
    </row>
    <row r="1131" spans="1:14" ht="12.75" hidden="1">
      <c r="A1131" s="17" t="s">
        <v>1564</v>
      </c>
      <c r="B1131" s="3" t="s">
        <v>1565</v>
      </c>
      <c r="C1131" s="3"/>
      <c r="D1131" s="3"/>
      <c r="E1131" s="26">
        <f t="shared" si="125"/>
        <v>0</v>
      </c>
      <c r="F1131" s="31">
        <f t="shared" si="123"/>
        <v>0</v>
      </c>
      <c r="G1131" s="33"/>
      <c r="H1131" s="3"/>
      <c r="I1131" s="31">
        <f t="shared" si="128"/>
        <v>0</v>
      </c>
      <c r="J1131" s="33"/>
      <c r="K1131" s="31">
        <f t="shared" si="124"/>
        <v>0</v>
      </c>
      <c r="L1131" s="52">
        <f t="shared" si="126"/>
        <v>0</v>
      </c>
      <c r="M1131" s="31">
        <f t="shared" si="122"/>
        <v>0</v>
      </c>
      <c r="N1131" s="54">
        <f t="shared" si="127"/>
        <v>0</v>
      </c>
    </row>
    <row r="1132" spans="1:14" ht="12.75" hidden="1">
      <c r="A1132" s="17" t="s">
        <v>1566</v>
      </c>
      <c r="B1132" s="3" t="s">
        <v>1567</v>
      </c>
      <c r="C1132" s="3"/>
      <c r="D1132" s="3"/>
      <c r="E1132" s="26">
        <f t="shared" si="125"/>
        <v>0</v>
      </c>
      <c r="F1132" s="31">
        <f t="shared" si="123"/>
        <v>0</v>
      </c>
      <c r="G1132" s="33"/>
      <c r="H1132" s="3"/>
      <c r="I1132" s="31">
        <f t="shared" si="128"/>
        <v>0</v>
      </c>
      <c r="J1132" s="33"/>
      <c r="K1132" s="31">
        <f t="shared" si="124"/>
        <v>0</v>
      </c>
      <c r="L1132" s="52">
        <f t="shared" si="126"/>
        <v>0</v>
      </c>
      <c r="M1132" s="31">
        <f t="shared" si="122"/>
        <v>0</v>
      </c>
      <c r="N1132" s="54">
        <f t="shared" si="127"/>
        <v>0</v>
      </c>
    </row>
    <row r="1133" spans="1:14" ht="12.75" hidden="1">
      <c r="A1133" s="17" t="s">
        <v>1568</v>
      </c>
      <c r="B1133" s="3" t="s">
        <v>1569</v>
      </c>
      <c r="C1133" s="3"/>
      <c r="D1133" s="3"/>
      <c r="E1133" s="26">
        <f t="shared" si="125"/>
        <v>0</v>
      </c>
      <c r="F1133" s="31">
        <f t="shared" si="123"/>
        <v>0</v>
      </c>
      <c r="G1133" s="33"/>
      <c r="H1133" s="3"/>
      <c r="I1133" s="31">
        <f t="shared" si="128"/>
        <v>0</v>
      </c>
      <c r="J1133" s="33"/>
      <c r="K1133" s="31">
        <f t="shared" si="124"/>
        <v>0</v>
      </c>
      <c r="L1133" s="52">
        <f t="shared" si="126"/>
        <v>0</v>
      </c>
      <c r="M1133" s="31">
        <f t="shared" si="122"/>
        <v>0</v>
      </c>
      <c r="N1133" s="54">
        <f t="shared" si="127"/>
        <v>0</v>
      </c>
    </row>
    <row r="1134" spans="1:14" ht="12.75" hidden="1">
      <c r="A1134" s="17"/>
      <c r="B1134" s="3"/>
      <c r="C1134" s="3"/>
      <c r="D1134" s="3"/>
      <c r="E1134" s="26"/>
      <c r="F1134" s="31"/>
      <c r="G1134" s="33"/>
      <c r="H1134" s="3"/>
      <c r="I1134" s="31"/>
      <c r="J1134" s="33"/>
      <c r="K1134" s="31"/>
      <c r="L1134" s="52"/>
      <c r="M1134" s="31"/>
      <c r="N1134" s="54"/>
    </row>
    <row r="1135" spans="1:14" ht="12.75" hidden="1">
      <c r="A1135" s="17"/>
      <c r="B1135" s="3"/>
      <c r="C1135" s="3"/>
      <c r="D1135" s="3"/>
      <c r="E1135" s="26"/>
      <c r="F1135" s="31"/>
      <c r="G1135" s="33"/>
      <c r="H1135" s="3"/>
      <c r="I1135" s="31"/>
      <c r="J1135" s="33"/>
      <c r="K1135" s="31"/>
      <c r="L1135" s="52"/>
      <c r="M1135" s="31"/>
      <c r="N1135" s="54"/>
    </row>
    <row r="1136" spans="1:14" ht="12.75" hidden="1">
      <c r="A1136" s="17"/>
      <c r="B1136" s="3"/>
      <c r="C1136" s="3"/>
      <c r="D1136" s="3"/>
      <c r="E1136" s="26"/>
      <c r="F1136" s="31"/>
      <c r="G1136" s="33"/>
      <c r="H1136" s="3"/>
      <c r="I1136" s="31"/>
      <c r="J1136" s="33"/>
      <c r="K1136" s="31"/>
      <c r="L1136" s="52"/>
      <c r="M1136" s="31"/>
      <c r="N1136" s="54"/>
    </row>
    <row r="1137" spans="1:14" ht="12.75" hidden="1">
      <c r="A1137" s="17"/>
      <c r="B1137" s="3"/>
      <c r="C1137" s="3"/>
      <c r="D1137" s="3"/>
      <c r="E1137" s="26"/>
      <c r="F1137" s="31"/>
      <c r="G1137" s="33"/>
      <c r="H1137" s="3"/>
      <c r="I1137" s="31"/>
      <c r="J1137" s="33"/>
      <c r="K1137" s="31"/>
      <c r="L1137" s="52"/>
      <c r="M1137" s="31"/>
      <c r="N1137" s="54"/>
    </row>
    <row r="1138" spans="1:14" ht="12.75" hidden="1">
      <c r="A1138" s="13" t="s">
        <v>1570</v>
      </c>
      <c r="B1138" s="2" t="s">
        <v>1571</v>
      </c>
      <c r="C1138" s="2"/>
      <c r="D1138" s="2"/>
      <c r="E1138" s="25">
        <f t="shared" si="125"/>
        <v>0</v>
      </c>
      <c r="F1138" s="30">
        <f t="shared" si="123"/>
        <v>0</v>
      </c>
      <c r="G1138" s="32"/>
      <c r="H1138" s="2"/>
      <c r="I1138" s="30">
        <f t="shared" si="128"/>
        <v>0</v>
      </c>
      <c r="J1138" s="32"/>
      <c r="K1138" s="30">
        <f t="shared" si="124"/>
        <v>0</v>
      </c>
      <c r="L1138" s="32">
        <f t="shared" si="126"/>
        <v>0</v>
      </c>
      <c r="M1138" s="30">
        <f t="shared" si="122"/>
        <v>0</v>
      </c>
      <c r="N1138" s="27">
        <f t="shared" si="127"/>
        <v>0</v>
      </c>
    </row>
    <row r="1139" spans="1:14" ht="12.75" hidden="1">
      <c r="A1139" s="13" t="s">
        <v>1572</v>
      </c>
      <c r="B1139" s="2" t="s">
        <v>472</v>
      </c>
      <c r="C1139" s="2"/>
      <c r="D1139" s="2"/>
      <c r="E1139" s="25">
        <f t="shared" si="125"/>
        <v>0</v>
      </c>
      <c r="F1139" s="30">
        <f t="shared" si="123"/>
        <v>0</v>
      </c>
      <c r="G1139" s="32"/>
      <c r="H1139" s="2"/>
      <c r="I1139" s="30">
        <f t="shared" si="128"/>
        <v>0</v>
      </c>
      <c r="J1139" s="32"/>
      <c r="K1139" s="30">
        <f t="shared" si="124"/>
        <v>0</v>
      </c>
      <c r="L1139" s="32">
        <f t="shared" si="126"/>
        <v>0</v>
      </c>
      <c r="M1139" s="30">
        <f t="shared" si="122"/>
        <v>0</v>
      </c>
      <c r="N1139" s="27">
        <f t="shared" si="127"/>
        <v>0</v>
      </c>
    </row>
    <row r="1140" spans="1:14" ht="12.75" hidden="1">
      <c r="A1140" s="13" t="s">
        <v>1573</v>
      </c>
      <c r="B1140" s="2" t="s">
        <v>474</v>
      </c>
      <c r="C1140" s="19"/>
      <c r="D1140" s="19"/>
      <c r="E1140" s="25">
        <f t="shared" si="125"/>
        <v>0</v>
      </c>
      <c r="F1140" s="30">
        <f t="shared" si="123"/>
        <v>0</v>
      </c>
      <c r="G1140" s="57"/>
      <c r="H1140" s="19"/>
      <c r="I1140" s="30">
        <f t="shared" si="128"/>
        <v>0</v>
      </c>
      <c r="J1140" s="57"/>
      <c r="K1140" s="30">
        <f t="shared" si="124"/>
        <v>0</v>
      </c>
      <c r="L1140" s="32">
        <f t="shared" si="126"/>
        <v>0</v>
      </c>
      <c r="M1140" s="30">
        <f t="shared" si="122"/>
        <v>0</v>
      </c>
      <c r="N1140" s="27">
        <f t="shared" si="127"/>
        <v>0</v>
      </c>
    </row>
    <row r="1141" spans="1:14" ht="12.75" hidden="1">
      <c r="A1141" s="13" t="s">
        <v>1574</v>
      </c>
      <c r="B1141" s="2" t="s">
        <v>1575</v>
      </c>
      <c r="C1141" s="19"/>
      <c r="D1141" s="19"/>
      <c r="E1141" s="25">
        <f t="shared" si="125"/>
        <v>0</v>
      </c>
      <c r="F1141" s="30">
        <f t="shared" si="123"/>
        <v>0</v>
      </c>
      <c r="G1141" s="57"/>
      <c r="H1141" s="19"/>
      <c r="I1141" s="30">
        <f t="shared" si="128"/>
        <v>0</v>
      </c>
      <c r="J1141" s="57"/>
      <c r="K1141" s="30">
        <f t="shared" si="124"/>
        <v>0</v>
      </c>
      <c r="L1141" s="32">
        <f t="shared" si="126"/>
        <v>0</v>
      </c>
      <c r="M1141" s="30">
        <f t="shared" si="122"/>
        <v>0</v>
      </c>
      <c r="N1141" s="27">
        <f t="shared" si="127"/>
        <v>0</v>
      </c>
    </row>
    <row r="1142" spans="1:14" ht="13.5" thickBot="1">
      <c r="A1142" s="38" t="s">
        <v>1576</v>
      </c>
      <c r="B1142" s="39" t="s">
        <v>1577</v>
      </c>
      <c r="C1142" s="24">
        <f>SUM(C7+C206+C223+C1141)</f>
        <v>41520000</v>
      </c>
      <c r="D1142" s="24">
        <f>SUM(D7+D206+D223+D1141)</f>
        <v>1278499.8380000002</v>
      </c>
      <c r="E1142" s="35">
        <f t="shared" si="125"/>
        <v>42798499.838</v>
      </c>
      <c r="F1142" s="36">
        <f t="shared" si="123"/>
        <v>100</v>
      </c>
      <c r="G1142" s="34">
        <f>SUM(G7+G206+G223+G1141)</f>
        <v>0</v>
      </c>
      <c r="H1142" s="24">
        <f>SUM(H7+H206+H223+H1141)</f>
        <v>40421580.604</v>
      </c>
      <c r="I1142" s="36">
        <f t="shared" si="128"/>
        <v>94.44625572625895</v>
      </c>
      <c r="J1142" s="34">
        <f>SUM(J7+J206+J223+J1141)</f>
        <v>1892557.5949999997</v>
      </c>
      <c r="K1142" s="36">
        <f t="shared" si="124"/>
        <v>4.422018533742234</v>
      </c>
      <c r="L1142" s="34">
        <f t="shared" si="126"/>
        <v>42314138.199</v>
      </c>
      <c r="M1142" s="36">
        <f t="shared" si="122"/>
        <v>98.86827426000117</v>
      </c>
      <c r="N1142" s="28">
        <f t="shared" si="127"/>
        <v>484361.63899999857</v>
      </c>
    </row>
    <row r="1143" ht="12.75">
      <c r="C1143" s="60"/>
    </row>
    <row r="1144" spans="3:12" ht="12.75">
      <c r="C1144" s="60"/>
      <c r="D1144" s="60"/>
      <c r="L1144" s="60">
        <f>42314138.198-L1142</f>
        <v>-0.0010000020265579224</v>
      </c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.3937007874015748" top="0.3937007874015748" bottom="0.3937007874015748" header="0" footer="0"/>
  <pageSetup horizontalDpi="600" verticalDpi="600" orientation="landscape" scale="80" r:id="rId1"/>
  <headerFooter alignWithMargins="0">
    <oddFooter>&amp;LFuente: Ejecuciones Presupuestales&amp;R&amp;Z&amp;F/raag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SANTAFE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Sietemas</dc:creator>
  <cp:keywords/>
  <dc:description/>
  <cp:lastModifiedBy>CONTRALORIA DE BOGOTA</cp:lastModifiedBy>
  <cp:lastPrinted>2002-06-11T15:38:55Z</cp:lastPrinted>
  <dcterms:created xsi:type="dcterms:W3CDTF">2001-08-28T20:50:54Z</dcterms:created>
  <dcterms:modified xsi:type="dcterms:W3CDTF">2002-06-11T15:38:58Z</dcterms:modified>
  <cp:category/>
  <cp:version/>
  <cp:contentType/>
  <cp:contentStatus/>
</cp:coreProperties>
</file>